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 firstSheet="6" activeTab="14"/>
  </bookViews>
  <sheets>
    <sheet name="Վարդանյան" sheetId="3" r:id="rId1"/>
    <sheet name="Հունա" sheetId="4" r:id="rId2"/>
    <sheet name="Բռնցքամ" sheetId="5" r:id="rId3"/>
    <sheet name="Սամբո" sheetId="8" r:id="rId4"/>
    <sheet name="Շախմատ" sheetId="10" r:id="rId5"/>
    <sheet name="Հրաձիգ" sheetId="11" r:id="rId6"/>
    <sheet name="Սարգսյան" sheetId="13" r:id="rId7"/>
    <sheet name="Համալիր" sheetId="14" r:id="rId8"/>
    <sheet name="Ազատ ոճ" sheetId="15" r:id="rId9"/>
    <sheet name="Աթլիտիկա" sheetId="16" r:id="rId10"/>
    <sheet name="Ջրային" sheetId="19" r:id="rId11"/>
    <sheet name="թենիս" sheetId="20" r:id="rId12"/>
    <sheet name="պարեր" sheetId="21" r:id="rId13"/>
    <sheet name="մարմնամարզ" sheetId="22" r:id="rId14"/>
    <sheet name="պետրոսյան" sheetId="23" r:id="rId15"/>
  </sheets>
  <definedNames>
    <definedName name="_xlnm.Print_Area" localSheetId="8">'Ազատ ոճ'!$A$1:$G$49</definedName>
    <definedName name="_xlnm.Print_Area" localSheetId="9">Աթլիտիկա!$A$1:$G$51</definedName>
    <definedName name="_xlnm.Print_Area" localSheetId="2">Բռնցքամ!$A$1:$G$53</definedName>
    <definedName name="_xlnm.Print_Area" localSheetId="7">Համալիր!$A$1:$G$48</definedName>
    <definedName name="_xlnm.Print_Area" localSheetId="1">Հունա!$A$1:$G$49</definedName>
    <definedName name="_xlnm.Print_Area" localSheetId="5">Հրաձիգ!$A$1:$G$48</definedName>
    <definedName name="_xlnm.Print_Area" localSheetId="4">Շախմատ!$A$1:$G$51</definedName>
    <definedName name="_xlnm.Print_Area" localSheetId="3">Սամբո!$A$1:$G$51</definedName>
    <definedName name="_xlnm.Print_Area" localSheetId="6">Սարգսյան!$A$1:$G$50</definedName>
  </definedNames>
  <calcPr calcId="124519"/>
</workbook>
</file>

<file path=xl/calcChain.xml><?xml version="1.0" encoding="utf-8"?>
<calcChain xmlns="http://schemas.openxmlformats.org/spreadsheetml/2006/main">
  <c r="G39" i="16"/>
  <c r="G36" i="15"/>
  <c r="G36" i="14"/>
  <c r="G40" i="10"/>
  <c r="G38" i="4"/>
  <c r="G37" i="13"/>
  <c r="G37" i="11"/>
  <c r="G36" i="8"/>
  <c r="G39" i="5"/>
  <c r="G36" i="3"/>
  <c r="G35" i="23"/>
  <c r="D34"/>
  <c r="D36"/>
  <c r="E33"/>
  <c r="F33"/>
  <c r="G33"/>
  <c r="E32"/>
  <c r="F32"/>
  <c r="G32"/>
  <c r="E31"/>
  <c r="G31"/>
  <c r="E30"/>
  <c r="F30"/>
  <c r="G30"/>
  <c r="E29"/>
  <c r="F29"/>
  <c r="G29"/>
  <c r="E28"/>
  <c r="F28"/>
  <c r="G28"/>
  <c r="E27"/>
  <c r="G27"/>
  <c r="E26"/>
  <c r="F26"/>
  <c r="G26"/>
  <c r="E25"/>
  <c r="G25"/>
  <c r="F25"/>
  <c r="F28" i="22"/>
  <c r="G28"/>
  <c r="F30"/>
  <c r="G30"/>
  <c r="F32"/>
  <c r="G32"/>
  <c r="F34"/>
  <c r="G34"/>
  <c r="F36"/>
  <c r="G36"/>
  <c r="G38"/>
  <c r="D37"/>
  <c r="D39"/>
  <c r="E36"/>
  <c r="E35"/>
  <c r="E34"/>
  <c r="E33"/>
  <c r="E32"/>
  <c r="E31"/>
  <c r="E30"/>
  <c r="E29"/>
  <c r="E28"/>
  <c r="E27"/>
  <c r="F30" i="21"/>
  <c r="G30"/>
  <c r="F31"/>
  <c r="G31"/>
  <c r="F34"/>
  <c r="G34"/>
  <c r="F35"/>
  <c r="G35"/>
  <c r="D37"/>
  <c r="E36"/>
  <c r="E35"/>
  <c r="E34"/>
  <c r="E33"/>
  <c r="E32"/>
  <c r="E31"/>
  <c r="E30"/>
  <c r="E29"/>
  <c r="E28"/>
  <c r="G29" i="20"/>
  <c r="G33"/>
  <c r="F29"/>
  <c r="F30"/>
  <c r="F33"/>
  <c r="F34"/>
  <c r="G36"/>
  <c r="D35"/>
  <c r="D37"/>
  <c r="E34"/>
  <c r="G34"/>
  <c r="E33"/>
  <c r="E32"/>
  <c r="E31"/>
  <c r="E30"/>
  <c r="G30"/>
  <c r="E29"/>
  <c r="E28"/>
  <c r="E27"/>
  <c r="E26"/>
  <c r="F29" i="19"/>
  <c r="F37"/>
  <c r="F39"/>
  <c r="D40"/>
  <c r="E39"/>
  <c r="G39"/>
  <c r="E38"/>
  <c r="F38"/>
  <c r="G38"/>
  <c r="E37"/>
  <c r="G37"/>
  <c r="E36"/>
  <c r="G36"/>
  <c r="E35"/>
  <c r="F35"/>
  <c r="E34"/>
  <c r="F34"/>
  <c r="E33"/>
  <c r="E32"/>
  <c r="E31"/>
  <c r="E30"/>
  <c r="F30"/>
  <c r="G30"/>
  <c r="E29"/>
  <c r="G29"/>
  <c r="E28"/>
  <c r="E27"/>
  <c r="F27"/>
  <c r="E26"/>
  <c r="F26"/>
  <c r="F31" i="16"/>
  <c r="F32"/>
  <c r="F35"/>
  <c r="F36"/>
  <c r="F28" i="15"/>
  <c r="F31"/>
  <c r="G31"/>
  <c r="F32"/>
  <c r="F27"/>
  <c r="G30" i="14"/>
  <c r="G34"/>
  <c r="F28"/>
  <c r="G28"/>
  <c r="F30"/>
  <c r="F32"/>
  <c r="G32"/>
  <c r="F34"/>
  <c r="G35" i="13"/>
  <c r="F30"/>
  <c r="F32"/>
  <c r="F34"/>
  <c r="F35"/>
  <c r="F28" i="11"/>
  <c r="G28"/>
  <c r="F29"/>
  <c r="G29"/>
  <c r="F32"/>
  <c r="G32"/>
  <c r="F33"/>
  <c r="G33"/>
  <c r="F26"/>
  <c r="G26"/>
  <c r="F28" i="4"/>
  <c r="G28"/>
  <c r="F32"/>
  <c r="G32"/>
  <c r="F36"/>
  <c r="G36"/>
  <c r="F26"/>
  <c r="G27" i="3"/>
  <c r="F27"/>
  <c r="F28"/>
  <c r="F29"/>
  <c r="F32"/>
  <c r="F33"/>
  <c r="D36" i="13"/>
  <c r="D38"/>
  <c r="E35"/>
  <c r="E27" i="14"/>
  <c r="E28"/>
  <c r="E29"/>
  <c r="F29"/>
  <c r="E30"/>
  <c r="E31"/>
  <c r="E32"/>
  <c r="E33"/>
  <c r="F33"/>
  <c r="E34"/>
  <c r="E26"/>
  <c r="E31" i="16"/>
  <c r="G31"/>
  <c r="E32"/>
  <c r="G32"/>
  <c r="E33"/>
  <c r="F33"/>
  <c r="G33"/>
  <c r="E34"/>
  <c r="F34"/>
  <c r="E35"/>
  <c r="G35"/>
  <c r="E36"/>
  <c r="G36"/>
  <c r="E37"/>
  <c r="F37"/>
  <c r="G37"/>
  <c r="E30"/>
  <c r="F30"/>
  <c r="F38"/>
  <c r="F40"/>
  <c r="E28" i="15"/>
  <c r="G28"/>
  <c r="E29"/>
  <c r="E30"/>
  <c r="F30"/>
  <c r="G30"/>
  <c r="E31"/>
  <c r="E32"/>
  <c r="G32"/>
  <c r="E33"/>
  <c r="E34"/>
  <c r="F34"/>
  <c r="G34"/>
  <c r="E27"/>
  <c r="E27" i="13"/>
  <c r="F27"/>
  <c r="G27"/>
  <c r="E28"/>
  <c r="E29"/>
  <c r="F29"/>
  <c r="G29"/>
  <c r="E30"/>
  <c r="G30"/>
  <c r="E31"/>
  <c r="F31"/>
  <c r="G31"/>
  <c r="E32"/>
  <c r="G32"/>
  <c r="E33"/>
  <c r="F33"/>
  <c r="E34"/>
  <c r="G34"/>
  <c r="E26"/>
  <c r="E27" i="11"/>
  <c r="F27"/>
  <c r="E28"/>
  <c r="E29"/>
  <c r="E30"/>
  <c r="E31"/>
  <c r="E32"/>
  <c r="E33"/>
  <c r="E34"/>
  <c r="E35"/>
  <c r="E26"/>
  <c r="E27" i="10"/>
  <c r="F27"/>
  <c r="G27"/>
  <c r="E28"/>
  <c r="E39"/>
  <c r="E41"/>
  <c r="E29"/>
  <c r="E30"/>
  <c r="F30"/>
  <c r="G30"/>
  <c r="E31"/>
  <c r="F31"/>
  <c r="G31"/>
  <c r="E32"/>
  <c r="E33"/>
  <c r="E34"/>
  <c r="F34"/>
  <c r="G34"/>
  <c r="E35"/>
  <c r="F35"/>
  <c r="G35"/>
  <c r="E36"/>
  <c r="E37"/>
  <c r="E38"/>
  <c r="F38"/>
  <c r="G38"/>
  <c r="E26"/>
  <c r="F26"/>
  <c r="E28" i="8"/>
  <c r="F28"/>
  <c r="G28"/>
  <c r="E29"/>
  <c r="F29"/>
  <c r="E30"/>
  <c r="E31"/>
  <c r="F31"/>
  <c r="G31"/>
  <c r="E32"/>
  <c r="F32"/>
  <c r="G32"/>
  <c r="E33"/>
  <c r="F33"/>
  <c r="E34"/>
  <c r="E27"/>
  <c r="E35"/>
  <c r="E37"/>
  <c r="E28" i="5"/>
  <c r="F28"/>
  <c r="G28"/>
  <c r="E29"/>
  <c r="E30"/>
  <c r="E31"/>
  <c r="E32"/>
  <c r="F32"/>
  <c r="G32"/>
  <c r="E33"/>
  <c r="G33"/>
  <c r="E34"/>
  <c r="E35"/>
  <c r="E36"/>
  <c r="F36"/>
  <c r="G36"/>
  <c r="E37"/>
  <c r="E27"/>
  <c r="E27" i="4"/>
  <c r="E28"/>
  <c r="E29"/>
  <c r="E30"/>
  <c r="E31"/>
  <c r="E32"/>
  <c r="E33"/>
  <c r="E34"/>
  <c r="E35"/>
  <c r="E36"/>
  <c r="E28" i="3"/>
  <c r="G28"/>
  <c r="E29"/>
  <c r="G29"/>
  <c r="E30"/>
  <c r="F30"/>
  <c r="G30"/>
  <c r="E31"/>
  <c r="F31"/>
  <c r="E32"/>
  <c r="G32"/>
  <c r="E33"/>
  <c r="G33"/>
  <c r="E34"/>
  <c r="F34"/>
  <c r="G34"/>
  <c r="E26" i="4"/>
  <c r="E26" i="3"/>
  <c r="F26"/>
  <c r="F35"/>
  <c r="F37"/>
  <c r="D35" i="8"/>
  <c r="D37"/>
  <c r="D41" i="10"/>
  <c r="D38" i="5"/>
  <c r="D40"/>
  <c r="D38" i="16"/>
  <c r="D40"/>
  <c r="D35" i="14"/>
  <c r="D37"/>
  <c r="D37" i="4"/>
  <c r="D39"/>
  <c r="D35" i="3"/>
  <c r="D37"/>
  <c r="D36" i="11"/>
  <c r="D38"/>
  <c r="D35" i="15"/>
  <c r="D37"/>
  <c r="E34" i="23"/>
  <c r="E36"/>
  <c r="E35" i="20"/>
  <c r="E37"/>
  <c r="F31" i="23"/>
  <c r="F27"/>
  <c r="F36" i="19"/>
  <c r="F28"/>
  <c r="G28"/>
  <c r="G30" i="5"/>
  <c r="F37"/>
  <c r="G37"/>
  <c r="F33"/>
  <c r="F29"/>
  <c r="G29"/>
  <c r="F27"/>
  <c r="F34"/>
  <c r="G34"/>
  <c r="F30"/>
  <c r="G34" i="23"/>
  <c r="G36"/>
  <c r="F34"/>
  <c r="F36"/>
  <c r="G27" i="22"/>
  <c r="G35"/>
  <c r="F35"/>
  <c r="F31"/>
  <c r="G31"/>
  <c r="E37"/>
  <c r="E39"/>
  <c r="F27"/>
  <c r="F33"/>
  <c r="G33"/>
  <c r="F29"/>
  <c r="G29"/>
  <c r="G33" i="21"/>
  <c r="G32"/>
  <c r="G36"/>
  <c r="F36"/>
  <c r="F32"/>
  <c r="E37"/>
  <c r="F28"/>
  <c r="F37"/>
  <c r="F33"/>
  <c r="F29"/>
  <c r="G29"/>
  <c r="G28" i="20"/>
  <c r="G31"/>
  <c r="G26"/>
  <c r="F26"/>
  <c r="F31"/>
  <c r="F27"/>
  <c r="G27"/>
  <c r="F32"/>
  <c r="G32"/>
  <c r="F28"/>
  <c r="G26" i="19"/>
  <c r="G31"/>
  <c r="G33"/>
  <c r="F32"/>
  <c r="G32"/>
  <c r="G34"/>
  <c r="G27"/>
  <c r="F31"/>
  <c r="F40"/>
  <c r="E40"/>
  <c r="F33"/>
  <c r="G35"/>
  <c r="G30" i="16"/>
  <c r="E38"/>
  <c r="E40"/>
  <c r="G34"/>
  <c r="G33" i="15"/>
  <c r="F33"/>
  <c r="F29"/>
  <c r="F35"/>
  <c r="F37"/>
  <c r="G27"/>
  <c r="E35"/>
  <c r="E37"/>
  <c r="G27" i="14"/>
  <c r="E35"/>
  <c r="E37"/>
  <c r="F26"/>
  <c r="F35"/>
  <c r="F37"/>
  <c r="F31"/>
  <c r="G31"/>
  <c r="F27"/>
  <c r="G33"/>
  <c r="G29"/>
  <c r="G28" i="13"/>
  <c r="G26"/>
  <c r="F26"/>
  <c r="F28"/>
  <c r="G33"/>
  <c r="E36"/>
  <c r="E38"/>
  <c r="G34" i="11"/>
  <c r="G31"/>
  <c r="G35"/>
  <c r="E36"/>
  <c r="E38"/>
  <c r="F34"/>
  <c r="F30"/>
  <c r="G30"/>
  <c r="F36"/>
  <c r="F38"/>
  <c r="G27"/>
  <c r="G36"/>
  <c r="G38"/>
  <c r="F35"/>
  <c r="F31"/>
  <c r="G36" i="10"/>
  <c r="G26"/>
  <c r="G33"/>
  <c r="F36"/>
  <c r="F32"/>
  <c r="G32"/>
  <c r="F28"/>
  <c r="F37"/>
  <c r="G37"/>
  <c r="F33"/>
  <c r="F29"/>
  <c r="G29"/>
  <c r="G28"/>
  <c r="G34" i="8"/>
  <c r="F34"/>
  <c r="F30"/>
  <c r="G30"/>
  <c r="F27"/>
  <c r="G33"/>
  <c r="G29"/>
  <c r="G31" i="5"/>
  <c r="F35"/>
  <c r="G35"/>
  <c r="F31"/>
  <c r="F38"/>
  <c r="F40"/>
  <c r="E38"/>
  <c r="E40"/>
  <c r="G27"/>
  <c r="G35" i="4"/>
  <c r="G34"/>
  <c r="G30"/>
  <c r="F33"/>
  <c r="G33"/>
  <c r="F29"/>
  <c r="G29"/>
  <c r="G26"/>
  <c r="E37"/>
  <c r="E39"/>
  <c r="F34"/>
  <c r="F30"/>
  <c r="F35"/>
  <c r="F31"/>
  <c r="G31"/>
  <c r="F27"/>
  <c r="G27"/>
  <c r="G26" i="3"/>
  <c r="G35"/>
  <c r="G37"/>
  <c r="G31"/>
  <c r="E35"/>
  <c r="E37"/>
  <c r="G37" i="22"/>
  <c r="G39"/>
  <c r="F37"/>
  <c r="F39"/>
  <c r="G28" i="21"/>
  <c r="G37"/>
  <c r="G35" i="20"/>
  <c r="G37"/>
  <c r="F35"/>
  <c r="F37"/>
  <c r="G40" i="19"/>
  <c r="G38" i="16"/>
  <c r="G40"/>
  <c r="G35" i="15"/>
  <c r="G37"/>
  <c r="G29"/>
  <c r="G26" i="14"/>
  <c r="G35"/>
  <c r="G37"/>
  <c r="G36" i="13"/>
  <c r="G38"/>
  <c r="F36"/>
  <c r="F38"/>
  <c r="F39" i="10"/>
  <c r="F41"/>
  <c r="G39"/>
  <c r="G41"/>
  <c r="G27" i="8"/>
  <c r="G35"/>
  <c r="G37"/>
  <c r="F35"/>
  <c r="F37"/>
  <c r="G38" i="5"/>
  <c r="G40"/>
  <c r="F37" i="4"/>
  <c r="F39"/>
  <c r="G37"/>
  <c r="G39"/>
</calcChain>
</file>

<file path=xl/sharedStrings.xml><?xml version="1.0" encoding="utf-8"?>
<sst xmlns="http://schemas.openxmlformats.org/spreadsheetml/2006/main" count="533" uniqueCount="102">
  <si>
    <t>Մեթոդիստ</t>
  </si>
  <si>
    <t>Բուժքույր</t>
  </si>
  <si>
    <t>Գ.Ալեքսանյան</t>
  </si>
  <si>
    <t>Հ.Հարությունյան</t>
  </si>
  <si>
    <t>Հ.Խալիկյան</t>
  </si>
  <si>
    <t>Հ.Մկրտչյան</t>
  </si>
  <si>
    <t>Ա.Տիրային</t>
  </si>
  <si>
    <t>Ա.Կիրակոսյան</t>
  </si>
  <si>
    <t>Ա.Խաչատրյան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</si>
  <si>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</si>
  <si>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</si>
  <si>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</si>
  <si>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</si>
  <si>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</si>
  <si>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</si>
  <si>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Հաշվապահ</t>
  </si>
  <si>
    <t>Մարզիչ</t>
  </si>
  <si>
    <t>Հավաքարար</t>
  </si>
  <si>
    <t>Պահակ</t>
  </si>
  <si>
    <t>Ընդամենը աշխատավարձ</t>
  </si>
  <si>
    <t>Հավելավճար</t>
  </si>
  <si>
    <t>ԸՆԴԱՄԵՆԸ</t>
  </si>
  <si>
    <t>Համայնքապետարանի աշխատակազմի ֆիզկուլտուրայի և սպորտի բաժնի պետ</t>
  </si>
  <si>
    <t>Մ.Ղազարյան</t>
  </si>
  <si>
    <t>Համայնքապետարանի աշխատակազմի ֆինանսատնտեսագիտական բաժնի գլխավոր մասնագետ</t>
  </si>
  <si>
    <t>Ա.Ներսիսյան</t>
  </si>
  <si>
    <t>կ.տ</t>
  </si>
  <si>
    <t>Գործավարուհի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</si>
  <si>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</si>
  <si>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</si>
  <si>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</si>
  <si>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</si>
  <si>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</si>
  <si>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</si>
  <si>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Գլխ.մասնագետ</t>
  </si>
  <si>
    <t>Համակարգչի օպերատոր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</si>
  <si>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</si>
  <si>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</si>
  <si>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</si>
  <si>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</si>
  <si>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</si>
  <si>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</si>
  <si>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</si>
  <si>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</si>
  <si>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</si>
  <si>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</si>
  <si>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</si>
  <si>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</si>
  <si>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</si>
  <si>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</si>
  <si>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</si>
  <si>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</si>
  <si>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</si>
  <si>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</si>
  <si>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</si>
  <si>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</si>
  <si>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</si>
  <si>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</si>
  <si>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Լ.Հաշարյան</t>
  </si>
  <si>
    <t>Պաշտոնային դրույքաչափ</t>
  </si>
  <si>
    <t>Տնօրենի ժ/պ</t>
  </si>
  <si>
    <t>Տնօրեն ժ/պ</t>
  </si>
  <si>
    <t>Ս.Ունուսյան</t>
  </si>
  <si>
    <t>Աշխատողների թվաքանակ  24</t>
  </si>
  <si>
    <t>Աշխատողների թվաքանակ  23</t>
  </si>
  <si>
    <t>Է.Խաչատրյան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</si>
  <si>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</si>
  <si>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</si>
  <si>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</si>
  <si>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</si>
  <si>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</si>
  <si>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</si>
  <si>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</si>
  <si>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Ս.Աղաբեկյան</t>
  </si>
  <si>
    <t>Ալեքսան Հակոբյանի անվան թենիսի և սեղանի թենիսի մանկապատանեկան                                        մարզադպրոց ՀՈԱԿ</t>
  </si>
  <si>
    <t>Գ.Սուվարյան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</si>
  <si>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</si>
  <si>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</si>
  <si>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</si>
  <si>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 xml:space="preserve">              Մ.Մամյան</t>
  </si>
  <si>
    <t>Մարմնամարզական մարզաձևերի մանկապատանեկան մարզադպրոց ՀՈԱԿ</t>
  </si>
  <si>
    <t>Աշխատողների թվաքանակ  30</t>
  </si>
  <si>
    <t>Դաշնակահար</t>
  </si>
  <si>
    <t>Խ.Երանոսյան</t>
  </si>
  <si>
    <t>&lt;&lt;Տ.Պետրոսյանի անվան շախմատի մանկապատանեկան  մարզադպրոց ՀՈԱԿ&gt;&gt;</t>
  </si>
  <si>
    <t xml:space="preserve"> Տնօրեն</t>
  </si>
  <si>
    <t>Ա.Գրիգորյան</t>
  </si>
  <si>
    <t xml:space="preserve">ՀԱՎԵԼՎԱԾ N 2                                                              Հայաստանի Հանրապետության Շիրակի մարզի Գյումրի համայնքի ավագանու 2022 թվականի   11-ը  մայիսի                                                                                                         N                 որոշման                         </t>
  </si>
  <si>
    <t xml:space="preserve">ՀԱՎԵԼՎԱԾ N 3                                                                           Հայաստանի Հանրապետության Շիրակի մարզի Գյումրի համայնքի ավագանու 2022 թվականի   11-ը մայիսի                                                                                                          N                 որոշման                         </t>
  </si>
  <si>
    <t xml:space="preserve">ՀԱՎԵԼՎԱԾ N 4                                                                        Հայաստանի Հանրապետության Շիրակի մարզի Գյումրի համայնքի ավագանու 2022 թվականի   11-ը մայիսի                                                                                                          N                 որոշման                         </t>
  </si>
  <si>
    <t xml:space="preserve">ՀԱՎԵԼՎԱԾ N 8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 N                 որոշման                         </t>
  </si>
  <si>
    <t xml:space="preserve">ՀԱՎԵԼՎԱԾ N 10                                                                            Հայաստանի Հանրապետության Շիրակի մարզի Գյումրի համայնքի ավագանու 2022 թվականի   11-ը  մայիսի                                                                                                         N                որոշման                         </t>
  </si>
  <si>
    <t xml:space="preserve">ՀԱՎԵԼՎԱԾ N 13                                                                           Հայաստանի Հանրապետության Շիրակի մարզի Գյումրի համայնքի ավագանու 2022 թվականի   11-ը մայիսի                                                                                                          N                 որոշման                         </t>
  </si>
  <si>
    <t xml:space="preserve">ՀԱՎԵԼՎԱԾ N 11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N                 որոշման                         </t>
  </si>
  <si>
    <t xml:space="preserve">ՀԱՎԵԼՎԱԾ N 15       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N                 որոշման                         </t>
  </si>
  <si>
    <t xml:space="preserve">ՀԱՎԵԼՎԱԾ N 12    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N                որոշման                         </t>
  </si>
  <si>
    <t xml:space="preserve">      ՀԱՎԵԼՎԱԾ 6     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N               որոշման                         </t>
  </si>
  <si>
    <t xml:space="preserve">ՀԱՎԵԼՎԱԾ N 7        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  N                 որոշման                         </t>
  </si>
  <si>
    <t xml:space="preserve">ՀԱՎԵԼՎԱԾ N 9 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   N                 որոշման                         </t>
  </si>
  <si>
    <t xml:space="preserve">ՀԱՎԵԼՎԱԾ N 14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   N                 որոշման                         </t>
  </si>
  <si>
    <t xml:space="preserve">ՀԱՎԵԼՎԱԾ 5                     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   N                որոշման                         </t>
  </si>
  <si>
    <t xml:space="preserve">ՀԱՎԵԼՎԱԾ N 1                                                                                  Հայաստանի Հանրապետության Շիրակի մարզի Գյումրի համայնքի ավագանու 2022 թվականի   11-ը մայիսի                                                                                                        N                 որոշման                        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</si>
</sst>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top"/>
    </xf>
    <xf numFmtId="0" fontId="9" fillId="0" borderId="12" xfId="0" applyFont="1" applyBorder="1"/>
    <xf numFmtId="0" fontId="9" fillId="0" borderId="5" xfId="0" applyFont="1" applyBorder="1"/>
    <xf numFmtId="3" fontId="7" fillId="0" borderId="5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4" xfId="0" applyFont="1" applyBorder="1"/>
    <xf numFmtId="3" fontId="7" fillId="0" borderId="1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3" fontId="7" fillId="0" borderId="16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11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8" fillId="0" borderId="17" xfId="0" applyFont="1" applyBorder="1" applyAlignment="1">
      <alignment horizontal="right" vertical="top" wrapText="1"/>
    </xf>
    <xf numFmtId="0" fontId="7" fillId="0" borderId="18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9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20" xfId="0" applyFont="1" applyBorder="1"/>
    <xf numFmtId="0" fontId="9" fillId="0" borderId="21" xfId="0" applyFont="1" applyBorder="1"/>
    <xf numFmtId="0" fontId="8" fillId="0" borderId="22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3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3" fontId="7" fillId="0" borderId="24" xfId="0" applyNumberFormat="1" applyFont="1" applyBorder="1" applyAlignment="1">
      <alignment horizontal="center" vertical="top" wrapText="1"/>
    </xf>
    <xf numFmtId="3" fontId="7" fillId="0" borderId="21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 vertical="top" wrapText="1"/>
    </xf>
    <xf numFmtId="3" fontId="7" fillId="0" borderId="9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 vertical="top" wrapText="1"/>
    </xf>
    <xf numFmtId="3" fontId="7" fillId="0" borderId="24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3" fontId="7" fillId="0" borderId="6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3" fontId="7" fillId="0" borderId="26" xfId="0" applyNumberFormat="1" applyFont="1" applyBorder="1" applyAlignment="1">
      <alignment horizontal="center" vertical="top"/>
    </xf>
    <xf numFmtId="3" fontId="8" fillId="0" borderId="27" xfId="0" applyNumberFormat="1" applyFont="1" applyBorder="1" applyAlignment="1">
      <alignment horizontal="center" vertical="top" wrapText="1"/>
    </xf>
    <xf numFmtId="3" fontId="7" fillId="0" borderId="28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27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51"/>
  <sheetViews>
    <sheetView topLeftCell="A34" workbookViewId="0">
      <selection activeCell="E19" sqref="E19"/>
    </sheetView>
  </sheetViews>
  <sheetFormatPr defaultRowHeight="12.75"/>
  <cols>
    <col min="1" max="1" width="6.42578125" customWidth="1"/>
    <col min="2" max="2" width="31.7109375" customWidth="1"/>
    <col min="3" max="3" width="18.28515625" customWidth="1"/>
    <col min="4" max="4" width="16.28515625" customWidth="1"/>
    <col min="5" max="6" width="17.7109375" customWidth="1"/>
    <col min="7" max="7" width="17.85546875" customWidth="1"/>
    <col min="8" max="8" width="1" hidden="1" customWidth="1"/>
  </cols>
  <sheetData>
    <row r="2" spans="1:8" ht="12.75" customHeight="1">
      <c r="D2" s="127" t="s">
        <v>90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2.75" customHeight="1">
      <c r="A10" s="8"/>
      <c r="B10" s="8"/>
      <c r="C10" s="8"/>
      <c r="D10" s="92"/>
      <c r="E10" s="92"/>
      <c r="F10" s="92"/>
      <c r="G10" s="92"/>
      <c r="H10" s="92"/>
    </row>
    <row r="11" spans="1:8" ht="17.25">
      <c r="A11" s="9"/>
      <c r="B11" s="8"/>
      <c r="C11" s="8"/>
      <c r="D11" s="93"/>
      <c r="E11" s="93"/>
      <c r="F11" s="93"/>
      <c r="G11" s="93"/>
      <c r="H11" s="8"/>
    </row>
    <row r="12" spans="1:8" ht="17.25">
      <c r="A12" s="9"/>
      <c r="B12" s="8"/>
      <c r="C12" s="8"/>
      <c r="D12" s="8"/>
      <c r="E12" s="8"/>
      <c r="F12" s="8"/>
      <c r="G12" s="8"/>
      <c r="H12" s="8"/>
    </row>
    <row r="13" spans="1:8" ht="16.5" customHeight="1">
      <c r="A13" s="8"/>
      <c r="B13" s="135" t="s">
        <v>9</v>
      </c>
      <c r="C13" s="135"/>
      <c r="D13" s="135"/>
      <c r="E13" s="135"/>
      <c r="F13" s="10"/>
      <c r="G13" s="8"/>
      <c r="H13" s="8"/>
    </row>
    <row r="14" spans="1:8" ht="17.25">
      <c r="A14" s="10"/>
      <c r="B14" s="8"/>
      <c r="C14" s="8"/>
      <c r="D14" s="8"/>
      <c r="E14" s="8"/>
      <c r="F14" s="8"/>
      <c r="G14" s="8"/>
      <c r="H14" s="8"/>
    </row>
    <row r="15" spans="1:8" ht="15.75" customHeight="1">
      <c r="A15" s="8"/>
      <c r="B15" s="136" t="s">
        <v>43</v>
      </c>
      <c r="C15" s="136"/>
      <c r="D15" s="136"/>
      <c r="E15" s="136"/>
      <c r="F15" s="136"/>
      <c r="G15" s="136"/>
      <c r="H15" s="8"/>
    </row>
    <row r="16" spans="1:8" ht="17.25">
      <c r="A16" s="10"/>
      <c r="B16" s="8"/>
      <c r="C16" s="8"/>
      <c r="D16" s="8"/>
      <c r="E16" s="8"/>
      <c r="F16" s="8"/>
      <c r="G16" s="8"/>
      <c r="H16" s="8"/>
    </row>
    <row r="17" spans="1:8" ht="35.25" customHeight="1">
      <c r="A17" s="10"/>
      <c r="B17" s="129" t="s">
        <v>49</v>
      </c>
      <c r="C17" s="129"/>
      <c r="D17" s="129"/>
      <c r="E17" s="129"/>
      <c r="F17" s="129"/>
      <c r="G17" s="129"/>
      <c r="H17" s="8"/>
    </row>
    <row r="18" spans="1:8" ht="19.5">
      <c r="A18" s="8"/>
      <c r="B18" s="8"/>
      <c r="C18" s="8"/>
      <c r="D18" s="40"/>
      <c r="E18" s="40"/>
      <c r="F18" s="40"/>
      <c r="G18" s="8"/>
      <c r="H18" s="8"/>
    </row>
    <row r="19" spans="1:8" ht="17.25">
      <c r="A19" s="10"/>
      <c r="B19" s="8"/>
      <c r="C19" s="8"/>
      <c r="D19" s="8"/>
      <c r="E19" s="8"/>
      <c r="F19" s="8"/>
      <c r="G19" s="8"/>
      <c r="H19" s="8"/>
    </row>
    <row r="20" spans="1:8" ht="14.25">
      <c r="A20" s="11"/>
      <c r="B20" s="8"/>
      <c r="C20" s="8"/>
      <c r="D20" s="8"/>
      <c r="E20" s="8"/>
      <c r="F20" s="8"/>
      <c r="G20" s="8"/>
      <c r="H20" s="8"/>
    </row>
    <row r="21" spans="1:8" ht="14.25">
      <c r="A21" s="8"/>
      <c r="B21" s="130" t="s">
        <v>63</v>
      </c>
      <c r="C21" s="130"/>
      <c r="D21" s="130"/>
      <c r="E21" s="130"/>
      <c r="F21" s="94"/>
      <c r="G21" s="8"/>
      <c r="H21" s="8"/>
    </row>
    <row r="22" spans="1:8" ht="14.25">
      <c r="A22" s="12"/>
      <c r="B22" s="8"/>
      <c r="C22" s="8"/>
      <c r="D22" s="8"/>
      <c r="E22" s="8"/>
      <c r="F22" s="8"/>
      <c r="G22" s="8"/>
      <c r="H22" s="8"/>
    </row>
    <row r="23" spans="1:8" ht="18" thickBot="1">
      <c r="A23" s="10"/>
      <c r="B23" s="8"/>
      <c r="C23" s="8"/>
      <c r="D23" s="8"/>
      <c r="E23" s="8"/>
      <c r="F23" s="8"/>
      <c r="G23" s="8"/>
      <c r="H23" s="8"/>
    </row>
    <row r="24" spans="1:8" ht="30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  <c r="H24" s="8"/>
    </row>
    <row r="25" spans="1:8" ht="20.2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  <c r="H25" s="8"/>
    </row>
    <row r="26" spans="1:8" s="5" customFormat="1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  <c r="H26" s="7"/>
    </row>
    <row r="27" spans="1:8" s="5" customFormat="1" ht="16.5">
      <c r="A27" s="41">
        <v>2</v>
      </c>
      <c r="B27" s="17" t="s">
        <v>30</v>
      </c>
      <c r="C27" s="19">
        <v>100000</v>
      </c>
      <c r="D27" s="18">
        <v>1</v>
      </c>
      <c r="E27" s="19">
        <v>100000</v>
      </c>
      <c r="F27" s="19">
        <f t="shared" ref="F27:F34" si="0">SUM(E27*10%)</f>
        <v>10000</v>
      </c>
      <c r="G27" s="20">
        <f t="shared" ref="G27:G34" si="1">SUM(E27*5)+(E27+F27)*7</f>
        <v>1270000</v>
      </c>
      <c r="H27" s="7"/>
    </row>
    <row r="28" spans="1:8" s="5" customFormat="1" ht="16.5">
      <c r="A28" s="41">
        <v>3</v>
      </c>
      <c r="B28" s="22" t="s">
        <v>14</v>
      </c>
      <c r="C28" s="24">
        <v>100000</v>
      </c>
      <c r="D28" s="23">
        <v>1</v>
      </c>
      <c r="E28" s="19">
        <f t="shared" ref="E28:E34" si="2">SUM(C28*D28)</f>
        <v>100000</v>
      </c>
      <c r="F28" s="19">
        <f t="shared" si="0"/>
        <v>10000</v>
      </c>
      <c r="G28" s="20">
        <f t="shared" si="1"/>
        <v>1270000</v>
      </c>
      <c r="H28" s="7"/>
    </row>
    <row r="29" spans="1:8" s="5" customFormat="1" ht="16.5">
      <c r="A29" s="41">
        <v>4</v>
      </c>
      <c r="B29" s="22" t="s">
        <v>15</v>
      </c>
      <c r="C29" s="24">
        <v>95000</v>
      </c>
      <c r="D29" s="23">
        <v>1</v>
      </c>
      <c r="E29" s="19">
        <f t="shared" si="2"/>
        <v>95000</v>
      </c>
      <c r="F29" s="19">
        <f t="shared" si="0"/>
        <v>9500</v>
      </c>
      <c r="G29" s="20">
        <f t="shared" si="1"/>
        <v>1206500</v>
      </c>
      <c r="H29" s="7"/>
    </row>
    <row r="30" spans="1:8" s="5" customFormat="1" ht="16.5">
      <c r="A30" s="41">
        <v>5</v>
      </c>
      <c r="B30" s="22" t="s">
        <v>0</v>
      </c>
      <c r="C30" s="24">
        <v>95000</v>
      </c>
      <c r="D30" s="23">
        <v>1</v>
      </c>
      <c r="E30" s="19">
        <f t="shared" si="2"/>
        <v>95000</v>
      </c>
      <c r="F30" s="19">
        <f t="shared" si="0"/>
        <v>9500</v>
      </c>
      <c r="G30" s="20">
        <f t="shared" si="1"/>
        <v>1206500</v>
      </c>
      <c r="H30" s="7"/>
    </row>
    <row r="31" spans="1:8" s="5" customFormat="1" ht="16.5">
      <c r="A31" s="41">
        <v>6</v>
      </c>
      <c r="B31" s="22" t="s">
        <v>16</v>
      </c>
      <c r="C31" s="24">
        <v>95000</v>
      </c>
      <c r="D31" s="23">
        <v>15</v>
      </c>
      <c r="E31" s="19">
        <f t="shared" si="2"/>
        <v>1425000</v>
      </c>
      <c r="F31" s="19">
        <f t="shared" si="0"/>
        <v>142500</v>
      </c>
      <c r="G31" s="20">
        <f t="shared" si="1"/>
        <v>18097500</v>
      </c>
      <c r="H31" s="7"/>
    </row>
    <row r="32" spans="1:8" s="5" customFormat="1" ht="16.5">
      <c r="A32" s="41">
        <v>7</v>
      </c>
      <c r="B32" s="22" t="s">
        <v>1</v>
      </c>
      <c r="C32" s="24">
        <v>95000</v>
      </c>
      <c r="D32" s="23">
        <v>1</v>
      </c>
      <c r="E32" s="19">
        <f t="shared" si="2"/>
        <v>95000</v>
      </c>
      <c r="F32" s="19">
        <f t="shared" si="0"/>
        <v>9500</v>
      </c>
      <c r="G32" s="20">
        <f t="shared" si="1"/>
        <v>1206500</v>
      </c>
      <c r="H32" s="7"/>
    </row>
    <row r="33" spans="1:8" s="5" customFormat="1" ht="16.5">
      <c r="A33" s="41">
        <v>8</v>
      </c>
      <c r="B33" s="22" t="s">
        <v>17</v>
      </c>
      <c r="C33" s="24">
        <v>93300</v>
      </c>
      <c r="D33" s="23">
        <v>3</v>
      </c>
      <c r="E33" s="19">
        <f t="shared" si="2"/>
        <v>279900</v>
      </c>
      <c r="F33" s="19">
        <f t="shared" si="0"/>
        <v>27990</v>
      </c>
      <c r="G33" s="20">
        <f t="shared" si="1"/>
        <v>3554730</v>
      </c>
      <c r="H33" s="7"/>
    </row>
    <row r="34" spans="1:8" s="5" customFormat="1" ht="16.5">
      <c r="A34" s="41">
        <v>9</v>
      </c>
      <c r="B34" s="22" t="s">
        <v>18</v>
      </c>
      <c r="C34" s="24">
        <v>93300</v>
      </c>
      <c r="D34" s="23">
        <v>2</v>
      </c>
      <c r="E34" s="19">
        <f t="shared" si="2"/>
        <v>186600</v>
      </c>
      <c r="F34" s="19">
        <f t="shared" si="0"/>
        <v>18660</v>
      </c>
      <c r="G34" s="20">
        <f t="shared" si="1"/>
        <v>2369820</v>
      </c>
      <c r="H34" s="7"/>
    </row>
    <row r="35" spans="1:8" s="6" customFormat="1" ht="15.75" customHeight="1">
      <c r="A35" s="43"/>
      <c r="B35" s="26" t="s">
        <v>19</v>
      </c>
      <c r="C35" s="26"/>
      <c r="D35" s="44">
        <f>SUM(D21:D34)</f>
        <v>26</v>
      </c>
      <c r="E35" s="28">
        <f>SUM(E26:E34)</f>
        <v>2486500</v>
      </c>
      <c r="F35" s="95">
        <f>SUM(F26:F34)</f>
        <v>248650</v>
      </c>
      <c r="G35" s="45">
        <f>SUM(G26:G34)</f>
        <v>31578550</v>
      </c>
      <c r="H35" s="9"/>
    </row>
    <row r="36" spans="1:8" s="6" customFormat="1" ht="15.75" customHeight="1" thickBot="1">
      <c r="A36" s="74"/>
      <c r="B36" s="29" t="s">
        <v>20</v>
      </c>
      <c r="C36" s="29"/>
      <c r="D36" s="75"/>
      <c r="E36" s="30">
        <v>100000</v>
      </c>
      <c r="F36" s="99"/>
      <c r="G36" s="98">
        <f>(80000*12)+(20000*8)</f>
        <v>1120000</v>
      </c>
      <c r="H36" s="9"/>
    </row>
    <row r="37" spans="1:8" s="6" customFormat="1" ht="15.75" customHeight="1" thickBot="1">
      <c r="A37" s="31"/>
      <c r="B37" s="32" t="s">
        <v>21</v>
      </c>
      <c r="C37" s="73"/>
      <c r="D37" s="76">
        <f>SUM(D35)</f>
        <v>26</v>
      </c>
      <c r="E37" s="34">
        <f>SUM(E35:E36)</f>
        <v>2586500</v>
      </c>
      <c r="F37" s="97">
        <f>SUM(F35:F36)</f>
        <v>248650</v>
      </c>
      <c r="G37" s="35">
        <f>SUM(G35:G36)</f>
        <v>32698550</v>
      </c>
      <c r="H37" s="9"/>
    </row>
    <row r="38" spans="1:8" s="6" customFormat="1" ht="15.75" customHeight="1">
      <c r="A38" s="39"/>
      <c r="B38" s="39"/>
      <c r="C38" s="39"/>
      <c r="D38" s="91"/>
      <c r="E38" s="90"/>
      <c r="F38" s="90"/>
      <c r="G38" s="90"/>
      <c r="H38" s="9"/>
    </row>
    <row r="39" spans="1:8" s="6" customFormat="1" ht="15.75" customHeight="1">
      <c r="A39" s="39"/>
      <c r="B39" s="126"/>
      <c r="C39" s="126"/>
      <c r="D39" s="126"/>
      <c r="E39" s="126"/>
      <c r="F39" s="126"/>
      <c r="G39" s="126"/>
      <c r="H39" s="9"/>
    </row>
    <row r="40" spans="1:8" ht="17.25">
      <c r="A40" s="36"/>
      <c r="B40" s="126"/>
      <c r="C40" s="126"/>
      <c r="D40" s="126"/>
      <c r="E40" s="126"/>
      <c r="F40" s="126"/>
      <c r="G40" s="126"/>
      <c r="H40" s="8"/>
    </row>
    <row r="41" spans="1:8" ht="40.5" customHeight="1">
      <c r="A41" s="36"/>
      <c r="B41" s="128" t="s">
        <v>22</v>
      </c>
      <c r="C41" s="128"/>
      <c r="D41" s="38"/>
      <c r="E41" s="36"/>
      <c r="F41" s="36"/>
      <c r="G41" s="36" t="s">
        <v>23</v>
      </c>
      <c r="H41" s="8"/>
    </row>
    <row r="42" spans="1:8" ht="17.25">
      <c r="A42" s="36"/>
      <c r="B42" s="9"/>
      <c r="C42" s="9"/>
      <c r="D42" s="36"/>
      <c r="E42" s="9"/>
      <c r="F42" s="9"/>
      <c r="G42" s="9"/>
      <c r="H42" s="8"/>
    </row>
    <row r="43" spans="1:8" ht="17.25">
      <c r="A43" s="36"/>
      <c r="B43" s="9"/>
      <c r="C43" s="9"/>
      <c r="D43" s="36"/>
      <c r="E43" s="9"/>
      <c r="F43" s="9"/>
      <c r="G43" s="9"/>
      <c r="H43" s="8"/>
    </row>
    <row r="44" spans="1:8" ht="17.25">
      <c r="A44" s="36"/>
      <c r="B44" s="36" t="s">
        <v>60</v>
      </c>
      <c r="C44" s="36"/>
      <c r="D44" s="9"/>
      <c r="E44" s="9"/>
      <c r="F44" s="9"/>
      <c r="G44" s="36" t="s">
        <v>58</v>
      </c>
      <c r="H44" s="8"/>
    </row>
    <row r="45" spans="1:8" ht="17.25">
      <c r="A45" s="36"/>
      <c r="B45" s="36"/>
      <c r="C45" s="36"/>
      <c r="D45" s="9"/>
      <c r="E45" s="9"/>
      <c r="F45" s="9"/>
      <c r="G45" s="36"/>
      <c r="H45" s="8"/>
    </row>
    <row r="46" spans="1:8" ht="17.25">
      <c r="A46" s="9"/>
      <c r="B46" s="36"/>
      <c r="C46" s="36"/>
      <c r="D46" s="9"/>
      <c r="E46" s="9"/>
      <c r="F46" s="9"/>
      <c r="G46" s="39"/>
      <c r="H46" s="8"/>
    </row>
    <row r="47" spans="1:8" ht="59.25" customHeight="1">
      <c r="A47" s="9"/>
      <c r="B47" s="128" t="s">
        <v>24</v>
      </c>
      <c r="C47" s="128"/>
      <c r="D47" s="9"/>
      <c r="E47" s="9"/>
      <c r="F47" s="9"/>
      <c r="G47" s="39" t="s">
        <v>25</v>
      </c>
      <c r="H47" s="8"/>
    </row>
    <row r="48" spans="1:8" ht="17.25">
      <c r="A48" s="9"/>
      <c r="B48" s="9"/>
      <c r="C48" s="9"/>
      <c r="D48" s="9"/>
      <c r="E48" s="9"/>
      <c r="F48" s="9"/>
      <c r="G48" s="52"/>
      <c r="H48" s="8"/>
    </row>
    <row r="49" spans="1:8" ht="17.25">
      <c r="A49" s="9"/>
      <c r="B49" s="36"/>
      <c r="C49" s="36"/>
      <c r="D49" s="9"/>
      <c r="E49" s="36" t="s">
        <v>26</v>
      </c>
      <c r="F49" s="36"/>
      <c r="G49" s="36"/>
      <c r="H49" s="8"/>
    </row>
    <row r="50" spans="1:8" ht="15">
      <c r="A50" s="1"/>
      <c r="B50" s="1"/>
      <c r="C50" s="1"/>
      <c r="D50" s="1"/>
      <c r="E50" s="3"/>
      <c r="F50" s="3"/>
      <c r="G50" s="1"/>
    </row>
    <row r="51" spans="1:8" ht="15">
      <c r="A51" s="1"/>
      <c r="B51" s="1"/>
      <c r="C51" s="1"/>
      <c r="D51" s="1"/>
      <c r="E51" s="1"/>
      <c r="F51" s="1"/>
      <c r="G51" s="1"/>
    </row>
  </sheetData>
  <mergeCells count="11">
    <mergeCell ref="A24:A25"/>
    <mergeCell ref="B24:B25"/>
    <mergeCell ref="D24:D25"/>
    <mergeCell ref="B13:E13"/>
    <mergeCell ref="B15:G15"/>
    <mergeCell ref="B39:G40"/>
    <mergeCell ref="D2:G8"/>
    <mergeCell ref="B41:C41"/>
    <mergeCell ref="B47:C47"/>
    <mergeCell ref="B17:G17"/>
    <mergeCell ref="B21:E21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58"/>
  <sheetViews>
    <sheetView workbookViewId="0">
      <selection activeCell="G16" sqref="G16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6" width="17.7109375" customWidth="1"/>
    <col min="7" max="7" width="18.28515625" customWidth="1"/>
    <col min="8" max="8" width="34.28515625" bestFit="1" customWidth="1"/>
  </cols>
  <sheetData>
    <row r="2" spans="1:7">
      <c r="D2" s="127" t="s">
        <v>95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9" spans="1:7" ht="13.5" customHeight="1">
      <c r="D9" s="127"/>
      <c r="E9" s="127"/>
      <c r="F9" s="127"/>
      <c r="G9" s="127"/>
    </row>
    <row r="12" spans="1:7" ht="17.25" hidden="1" customHeight="1">
      <c r="A12" s="9"/>
      <c r="B12" s="8"/>
      <c r="C12" s="8"/>
      <c r="D12" s="127"/>
      <c r="E12" s="127"/>
      <c r="F12" s="127"/>
      <c r="G12" s="127"/>
    </row>
    <row r="13" spans="1:7" ht="17.25" hidden="1" customHeight="1">
      <c r="A13" s="9"/>
      <c r="B13" s="8"/>
      <c r="C13" s="8"/>
      <c r="D13" s="127"/>
      <c r="E13" s="127"/>
      <c r="F13" s="127"/>
      <c r="G13" s="127"/>
    </row>
    <row r="14" spans="1:7" ht="17.25">
      <c r="A14" s="9"/>
      <c r="B14" s="8"/>
      <c r="C14" s="8"/>
      <c r="D14" s="93"/>
      <c r="E14" s="93"/>
      <c r="F14" s="93"/>
      <c r="G14" s="93"/>
    </row>
    <row r="15" spans="1:7" ht="17.25">
      <c r="A15" s="9"/>
      <c r="B15" s="8"/>
      <c r="C15" s="8"/>
      <c r="D15" s="93"/>
      <c r="E15" s="93"/>
      <c r="F15" s="93"/>
      <c r="G15" s="93"/>
    </row>
    <row r="16" spans="1:7" ht="17.25">
      <c r="A16" s="9"/>
      <c r="B16" s="8"/>
      <c r="C16" s="8"/>
      <c r="D16" s="93"/>
      <c r="E16" s="93"/>
      <c r="F16" s="93"/>
      <c r="G16" s="93"/>
    </row>
    <row r="17" spans="1:7" ht="15.75" customHeight="1">
      <c r="A17" s="8"/>
      <c r="B17" s="135" t="s">
        <v>9</v>
      </c>
      <c r="C17" s="135"/>
      <c r="D17" s="135"/>
      <c r="E17" s="135"/>
      <c r="F17" s="10"/>
      <c r="G17" s="8"/>
    </row>
    <row r="18" spans="1:7" ht="17.25">
      <c r="A18" s="10"/>
      <c r="B18" s="8"/>
      <c r="C18" s="8"/>
      <c r="D18" s="8"/>
      <c r="E18" s="8"/>
      <c r="F18" s="8"/>
      <c r="G18" s="8"/>
    </row>
    <row r="19" spans="1:7" ht="17.25" customHeight="1">
      <c r="A19" s="8"/>
      <c r="B19" s="136" t="s">
        <v>43</v>
      </c>
      <c r="C19" s="136"/>
      <c r="D19" s="136"/>
      <c r="E19" s="136"/>
      <c r="F19" s="136"/>
      <c r="G19" s="136"/>
    </row>
    <row r="20" spans="1:7" ht="17.25">
      <c r="A20" s="10"/>
      <c r="B20" s="8"/>
      <c r="C20" s="8"/>
      <c r="D20" s="8"/>
      <c r="E20" s="8"/>
      <c r="F20" s="8"/>
      <c r="G20" s="8"/>
    </row>
    <row r="21" spans="1:7" ht="17.25">
      <c r="A21" s="10"/>
      <c r="B21" s="138" t="s">
        <v>52</v>
      </c>
      <c r="C21" s="138"/>
      <c r="D21" s="138"/>
      <c r="E21" s="138"/>
      <c r="F21" s="138"/>
      <c r="G21" s="63"/>
    </row>
    <row r="22" spans="1:7" ht="19.5">
      <c r="A22" s="8"/>
      <c r="B22" s="8"/>
      <c r="C22" s="8"/>
      <c r="D22" s="40"/>
      <c r="E22" s="40"/>
      <c r="F22" s="40"/>
      <c r="G22" s="8"/>
    </row>
    <row r="23" spans="1:7" ht="17.25">
      <c r="A23" s="10"/>
      <c r="B23" s="8"/>
      <c r="C23" s="8"/>
      <c r="D23" s="8"/>
      <c r="E23" s="8"/>
      <c r="F23" s="8"/>
      <c r="G23" s="8"/>
    </row>
    <row r="24" spans="1:7" ht="14.25">
      <c r="A24" s="11"/>
      <c r="B24" s="8"/>
      <c r="C24" s="8"/>
      <c r="D24" s="8"/>
      <c r="E24" s="8"/>
      <c r="F24" s="8"/>
      <c r="G24" s="8"/>
    </row>
    <row r="25" spans="1:7" ht="14.25">
      <c r="A25" s="8"/>
      <c r="B25" s="130" t="s">
        <v>31</v>
      </c>
      <c r="C25" s="130"/>
      <c r="D25" s="130"/>
      <c r="E25" s="130"/>
      <c r="F25" s="94"/>
      <c r="G25" s="8"/>
    </row>
    <row r="26" spans="1:7" ht="14.25">
      <c r="A26" s="12"/>
      <c r="B26" s="8"/>
      <c r="C26" s="8"/>
      <c r="D26" s="8"/>
      <c r="E26" s="8"/>
      <c r="F26" s="8"/>
      <c r="G26" s="8"/>
    </row>
    <row r="27" spans="1:7" ht="18" thickBot="1">
      <c r="A27" s="10"/>
      <c r="B27" s="8"/>
      <c r="C27" s="8"/>
      <c r="D27" s="8"/>
      <c r="E27" s="8"/>
      <c r="F27" s="8"/>
      <c r="G27" s="8"/>
    </row>
    <row r="28" spans="1:7" s="5" customFormat="1" ht="33.75" customHeight="1">
      <c r="A28" s="131" t="s">
        <v>10</v>
      </c>
      <c r="B28" s="131" t="s">
        <v>11</v>
      </c>
      <c r="C28" s="72" t="s">
        <v>59</v>
      </c>
      <c r="D28" s="133" t="s">
        <v>56</v>
      </c>
      <c r="E28" s="14" t="s">
        <v>44</v>
      </c>
      <c r="F28" s="72" t="s">
        <v>66</v>
      </c>
      <c r="G28" s="13" t="s">
        <v>12</v>
      </c>
    </row>
    <row r="29" spans="1:7" s="5" customFormat="1" ht="19.5" customHeight="1" thickBot="1">
      <c r="A29" s="132"/>
      <c r="B29" s="132"/>
      <c r="C29" s="15" t="s">
        <v>57</v>
      </c>
      <c r="D29" s="134"/>
      <c r="E29" s="15" t="s">
        <v>57</v>
      </c>
      <c r="F29" s="15" t="s">
        <v>57</v>
      </c>
      <c r="G29" s="15" t="s">
        <v>57</v>
      </c>
    </row>
    <row r="30" spans="1:7" s="5" customFormat="1" ht="16.5">
      <c r="A30" s="66">
        <v>1</v>
      </c>
      <c r="B30" s="17" t="s">
        <v>13</v>
      </c>
      <c r="C30" s="19">
        <v>110000</v>
      </c>
      <c r="D30" s="18">
        <v>1</v>
      </c>
      <c r="E30" s="19">
        <f>SUM(C30*D30)</f>
        <v>110000</v>
      </c>
      <c r="F30" s="19">
        <f>SUM(E30*10%)</f>
        <v>11000</v>
      </c>
      <c r="G30" s="20">
        <f>SUM(E30*5)+(E30+F30)*7</f>
        <v>1397000</v>
      </c>
    </row>
    <row r="31" spans="1:7" s="5" customFormat="1" ht="16.5">
      <c r="A31" s="67">
        <v>2</v>
      </c>
      <c r="B31" s="22" t="s">
        <v>14</v>
      </c>
      <c r="C31" s="24">
        <v>100000</v>
      </c>
      <c r="D31" s="23">
        <v>1</v>
      </c>
      <c r="E31" s="19">
        <f t="shared" ref="E31:E37" si="0">SUM(C31*D31)</f>
        <v>100000</v>
      </c>
      <c r="F31" s="19">
        <f t="shared" ref="F31:F37" si="1">SUM(E31*10%)</f>
        <v>10000</v>
      </c>
      <c r="G31" s="20">
        <f t="shared" ref="G31:G37" si="2">SUM(E31*5)+(E31+F31)*7</f>
        <v>1270000</v>
      </c>
    </row>
    <row r="32" spans="1:7" s="5" customFormat="1" ht="16.5">
      <c r="A32" s="67">
        <v>3</v>
      </c>
      <c r="B32" s="22" t="s">
        <v>0</v>
      </c>
      <c r="C32" s="24">
        <v>95000</v>
      </c>
      <c r="D32" s="23">
        <v>1</v>
      </c>
      <c r="E32" s="19">
        <f t="shared" si="0"/>
        <v>95000</v>
      </c>
      <c r="F32" s="19">
        <f t="shared" si="1"/>
        <v>9500</v>
      </c>
      <c r="G32" s="20">
        <f t="shared" si="2"/>
        <v>1206500</v>
      </c>
    </row>
    <row r="33" spans="1:8" s="5" customFormat="1" ht="16.5">
      <c r="A33" s="67">
        <v>4</v>
      </c>
      <c r="B33" s="22" t="s">
        <v>15</v>
      </c>
      <c r="C33" s="24">
        <v>95000</v>
      </c>
      <c r="D33" s="23">
        <v>1</v>
      </c>
      <c r="E33" s="19">
        <f t="shared" si="0"/>
        <v>95000</v>
      </c>
      <c r="F33" s="19">
        <f t="shared" si="1"/>
        <v>9500</v>
      </c>
      <c r="G33" s="20">
        <f t="shared" si="2"/>
        <v>1206500</v>
      </c>
    </row>
    <row r="34" spans="1:8" s="5" customFormat="1" ht="16.5">
      <c r="A34" s="67">
        <v>5</v>
      </c>
      <c r="B34" s="22" t="s">
        <v>16</v>
      </c>
      <c r="C34" s="24">
        <v>95000</v>
      </c>
      <c r="D34" s="87">
        <v>17.5</v>
      </c>
      <c r="E34" s="19">
        <f t="shared" si="0"/>
        <v>1662500</v>
      </c>
      <c r="F34" s="19">
        <f t="shared" si="1"/>
        <v>166250</v>
      </c>
      <c r="G34" s="20">
        <f t="shared" si="2"/>
        <v>21113750</v>
      </c>
    </row>
    <row r="35" spans="1:8" s="5" customFormat="1" ht="16.5">
      <c r="A35" s="67">
        <v>6</v>
      </c>
      <c r="B35" s="22" t="s">
        <v>1</v>
      </c>
      <c r="C35" s="24">
        <v>95000</v>
      </c>
      <c r="D35" s="87">
        <v>1</v>
      </c>
      <c r="E35" s="19">
        <f t="shared" si="0"/>
        <v>95000</v>
      </c>
      <c r="F35" s="19">
        <f t="shared" si="1"/>
        <v>9500</v>
      </c>
      <c r="G35" s="20">
        <f t="shared" si="2"/>
        <v>1206500</v>
      </c>
    </row>
    <row r="36" spans="1:8" s="5" customFormat="1" ht="16.5">
      <c r="A36" s="67">
        <v>7</v>
      </c>
      <c r="B36" s="22" t="s">
        <v>18</v>
      </c>
      <c r="C36" s="24">
        <v>93300</v>
      </c>
      <c r="D36" s="87">
        <v>2</v>
      </c>
      <c r="E36" s="19">
        <f t="shared" si="0"/>
        <v>186600</v>
      </c>
      <c r="F36" s="19">
        <f t="shared" si="1"/>
        <v>18660</v>
      </c>
      <c r="G36" s="20">
        <f t="shared" si="2"/>
        <v>2369820</v>
      </c>
    </row>
    <row r="37" spans="1:8" s="5" customFormat="1" ht="16.5">
      <c r="A37" s="67">
        <v>8</v>
      </c>
      <c r="B37" s="22" t="s">
        <v>17</v>
      </c>
      <c r="C37" s="24">
        <v>93300</v>
      </c>
      <c r="D37" s="87">
        <v>2</v>
      </c>
      <c r="E37" s="19">
        <f t="shared" si="0"/>
        <v>186600</v>
      </c>
      <c r="F37" s="19">
        <f t="shared" si="1"/>
        <v>18660</v>
      </c>
      <c r="G37" s="20">
        <f t="shared" si="2"/>
        <v>2369820</v>
      </c>
    </row>
    <row r="38" spans="1:8" ht="18.75" customHeight="1">
      <c r="A38" s="43"/>
      <c r="B38" s="26" t="s">
        <v>19</v>
      </c>
      <c r="C38" s="26"/>
      <c r="D38" s="88">
        <f>SUM(D30:D37)</f>
        <v>26.5</v>
      </c>
      <c r="E38" s="28">
        <f>SUM(E30:E37)</f>
        <v>2530700</v>
      </c>
      <c r="F38" s="28">
        <f>SUM(F30:F37)</f>
        <v>253070</v>
      </c>
      <c r="G38" s="28">
        <f>SUM(G30:G37)</f>
        <v>32139890</v>
      </c>
    </row>
    <row r="39" spans="1:8" ht="18" thickBot="1">
      <c r="A39" s="89"/>
      <c r="B39" s="29" t="s">
        <v>20</v>
      </c>
      <c r="C39" s="29"/>
      <c r="D39" s="86"/>
      <c r="E39" s="30">
        <v>20000</v>
      </c>
      <c r="F39" s="30"/>
      <c r="G39" s="98">
        <f>(15000*12)+(5000*8)</f>
        <v>220000</v>
      </c>
    </row>
    <row r="40" spans="1:8" ht="18" thickBot="1">
      <c r="A40" s="31"/>
      <c r="B40" s="32" t="s">
        <v>21</v>
      </c>
      <c r="C40" s="73"/>
      <c r="D40" s="33">
        <f>SUM(D38)</f>
        <v>26.5</v>
      </c>
      <c r="E40" s="34">
        <f>SUM(E38:E39)</f>
        <v>2550700</v>
      </c>
      <c r="F40" s="34">
        <f>SUM(F38:F39)</f>
        <v>253070</v>
      </c>
      <c r="G40" s="35">
        <f>SUM(G38:G39)</f>
        <v>32359890</v>
      </c>
    </row>
    <row r="41" spans="1:8" ht="17.25">
      <c r="A41" s="39"/>
      <c r="B41" s="39"/>
      <c r="C41" s="39"/>
      <c r="D41" s="58"/>
      <c r="E41" s="58"/>
      <c r="F41" s="58"/>
      <c r="G41" s="39"/>
    </row>
    <row r="42" spans="1:8" ht="17.25">
      <c r="A42" s="39"/>
      <c r="B42" s="39"/>
      <c r="C42" s="39"/>
      <c r="D42" s="58"/>
      <c r="E42" s="58"/>
      <c r="F42" s="58"/>
      <c r="G42" s="39"/>
    </row>
    <row r="43" spans="1:8" ht="17.25">
      <c r="A43" s="36"/>
      <c r="B43" s="8"/>
      <c r="C43" s="8"/>
      <c r="D43" s="8"/>
      <c r="E43" s="8"/>
      <c r="F43" s="8"/>
      <c r="G43" s="8"/>
    </row>
    <row r="44" spans="1:8" ht="45.75" customHeight="1">
      <c r="A44" s="36"/>
      <c r="B44" s="128" t="s">
        <v>22</v>
      </c>
      <c r="C44" s="128"/>
      <c r="D44" s="38"/>
      <c r="E44" s="136" t="s">
        <v>23</v>
      </c>
      <c r="F44" s="136"/>
      <c r="G44" s="136"/>
    </row>
    <row r="45" spans="1:8" ht="17.25">
      <c r="A45" s="36"/>
      <c r="B45" s="9"/>
      <c r="C45" s="9"/>
      <c r="D45" s="36"/>
      <c r="E45" s="9"/>
      <c r="F45" s="9"/>
      <c r="G45" s="9"/>
    </row>
    <row r="46" spans="1:8" ht="17.25">
      <c r="A46" s="36"/>
      <c r="B46" s="9"/>
      <c r="C46" s="9"/>
      <c r="D46" s="36"/>
      <c r="E46" s="126"/>
      <c r="F46" s="126"/>
      <c r="G46" s="126"/>
    </row>
    <row r="47" spans="1:8" ht="17.25">
      <c r="A47" s="36"/>
      <c r="B47" s="36" t="s">
        <v>61</v>
      </c>
      <c r="C47" s="36"/>
      <c r="D47" s="9"/>
      <c r="E47" s="126" t="s">
        <v>62</v>
      </c>
      <c r="F47" s="126"/>
      <c r="G47" s="126"/>
      <c r="H47" s="2"/>
    </row>
    <row r="48" spans="1:8" ht="17.25">
      <c r="A48" s="36"/>
      <c r="B48" s="36"/>
      <c r="C48" s="36"/>
      <c r="D48" s="9"/>
      <c r="E48" s="9"/>
      <c r="F48" s="9"/>
      <c r="G48" s="9"/>
      <c r="H48" s="2"/>
    </row>
    <row r="49" spans="1:8" ht="63.75" customHeight="1">
      <c r="A49" s="36"/>
      <c r="B49" s="128" t="s">
        <v>24</v>
      </c>
      <c r="C49" s="128"/>
      <c r="D49" s="9"/>
      <c r="E49" s="126" t="s">
        <v>25</v>
      </c>
      <c r="F49" s="126"/>
      <c r="G49" s="126"/>
      <c r="H49" s="2"/>
    </row>
    <row r="50" spans="1:8" ht="17.25">
      <c r="A50" s="36"/>
      <c r="B50" s="36"/>
      <c r="C50" s="36"/>
      <c r="D50" s="36"/>
      <c r="E50" s="9"/>
      <c r="F50" s="9"/>
      <c r="G50" s="9"/>
    </row>
    <row r="51" spans="1:8" ht="17.25">
      <c r="A51" s="9"/>
      <c r="B51" s="36"/>
      <c r="C51" s="36"/>
      <c r="D51" s="36" t="s">
        <v>26</v>
      </c>
      <c r="E51" s="126"/>
      <c r="F51" s="126"/>
      <c r="G51" s="126"/>
    </row>
    <row r="52" spans="1:8" ht="17.25">
      <c r="A52" s="9"/>
      <c r="B52" s="36"/>
      <c r="C52" s="36"/>
      <c r="D52" s="9"/>
      <c r="E52" s="39"/>
      <c r="F52" s="39"/>
      <c r="G52" s="39"/>
    </row>
    <row r="53" spans="1:8" ht="17.25">
      <c r="A53" s="9"/>
      <c r="B53" s="9"/>
      <c r="C53" s="9"/>
      <c r="D53" s="9"/>
      <c r="E53" s="36"/>
      <c r="F53" s="36"/>
      <c r="G53" s="52"/>
    </row>
    <row r="54" spans="1:8" ht="17.25">
      <c r="A54" s="9"/>
      <c r="B54" s="9"/>
      <c r="C54" s="9"/>
      <c r="D54" s="9"/>
      <c r="E54" s="9"/>
      <c r="F54" s="9"/>
      <c r="G54" s="9"/>
    </row>
    <row r="55" spans="1:8" ht="17.25">
      <c r="A55" s="9"/>
      <c r="B55" s="9"/>
      <c r="C55" s="9"/>
      <c r="D55" s="9"/>
      <c r="E55" s="36"/>
      <c r="F55" s="36"/>
      <c r="G55" s="9"/>
    </row>
    <row r="56" spans="1:8" ht="15">
      <c r="A56" s="6"/>
      <c r="B56" s="6"/>
      <c r="C56" s="6"/>
      <c r="D56" s="6"/>
      <c r="E56" s="6"/>
      <c r="F56" s="6"/>
      <c r="G56" s="6"/>
    </row>
    <row r="57" spans="1:8" ht="15">
      <c r="A57" s="6"/>
      <c r="B57" s="6"/>
      <c r="C57" s="6"/>
      <c r="D57" s="6"/>
      <c r="E57" s="6"/>
      <c r="F57" s="6"/>
      <c r="G57" s="6"/>
    </row>
    <row r="58" spans="1:8" ht="15">
      <c r="A58" s="6"/>
      <c r="B58" s="6"/>
      <c r="C58" s="6"/>
      <c r="D58" s="6"/>
      <c r="E58" s="6"/>
      <c r="F58" s="6"/>
      <c r="G58" s="6"/>
    </row>
  </sheetData>
  <mergeCells count="16">
    <mergeCell ref="E51:G51"/>
    <mergeCell ref="B25:E25"/>
    <mergeCell ref="B44:C44"/>
    <mergeCell ref="B49:C49"/>
    <mergeCell ref="A28:A29"/>
    <mergeCell ref="B28:B29"/>
    <mergeCell ref="D28:D29"/>
    <mergeCell ref="B21:F21"/>
    <mergeCell ref="D2:G9"/>
    <mergeCell ref="E44:G44"/>
    <mergeCell ref="E46:G46"/>
    <mergeCell ref="E49:G49"/>
    <mergeCell ref="E47:G47"/>
    <mergeCell ref="B19:G19"/>
    <mergeCell ref="B17:E17"/>
    <mergeCell ref="D12:G1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1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G50"/>
  <sheetViews>
    <sheetView workbookViewId="0">
      <selection activeCell="B15" sqref="B15:G15"/>
    </sheetView>
  </sheetViews>
  <sheetFormatPr defaultRowHeight="12.75"/>
  <cols>
    <col min="2" max="2" width="27.140625" customWidth="1"/>
    <col min="3" max="3" width="17.140625" customWidth="1"/>
    <col min="4" max="4" width="12.7109375" customWidth="1"/>
    <col min="5" max="5" width="14.140625" customWidth="1"/>
    <col min="6" max="6" width="16.85546875" customWidth="1"/>
    <col min="7" max="7" width="20.5703125" customWidth="1"/>
  </cols>
  <sheetData>
    <row r="2" spans="1:7">
      <c r="D2" s="127" t="s">
        <v>87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0" spans="1:7" ht="16.5">
      <c r="A10" s="8"/>
      <c r="B10" s="8"/>
      <c r="C10" s="8"/>
      <c r="D10" s="92"/>
      <c r="E10" s="92"/>
      <c r="F10" s="92"/>
      <c r="G10" s="92"/>
    </row>
    <row r="11" spans="1:7" ht="17.25">
      <c r="A11" s="9"/>
      <c r="B11" s="8"/>
      <c r="C11" s="8"/>
      <c r="D11" s="8"/>
      <c r="E11" s="8"/>
      <c r="F11" s="8"/>
      <c r="G11" s="36"/>
    </row>
    <row r="12" spans="1:7" ht="17.25">
      <c r="A12" s="9"/>
      <c r="B12" s="8"/>
      <c r="C12" s="8"/>
      <c r="D12" s="8"/>
      <c r="E12" s="8"/>
      <c r="F12" s="8"/>
      <c r="G12" s="8"/>
    </row>
    <row r="13" spans="1:7" ht="17.25">
      <c r="A13" s="8"/>
      <c r="B13" s="135" t="s">
        <v>9</v>
      </c>
      <c r="C13" s="135"/>
      <c r="D13" s="135"/>
      <c r="E13" s="135"/>
      <c r="F13" s="10"/>
      <c r="G13" s="8"/>
    </row>
    <row r="14" spans="1:7" ht="17.25">
      <c r="A14" s="10"/>
      <c r="B14" s="8"/>
      <c r="C14" s="8"/>
      <c r="D14" s="8"/>
      <c r="E14" s="8"/>
      <c r="F14" s="8"/>
      <c r="G14" s="8"/>
    </row>
    <row r="15" spans="1:7" ht="17.25">
      <c r="A15" s="8"/>
      <c r="B15" s="136" t="s">
        <v>43</v>
      </c>
      <c r="C15" s="136"/>
      <c r="D15" s="136"/>
      <c r="E15" s="136"/>
      <c r="F15" s="136"/>
      <c r="G15" s="136"/>
    </row>
    <row r="16" spans="1:7" ht="17.25">
      <c r="A16" s="10"/>
      <c r="B16" s="8"/>
      <c r="C16" s="8"/>
      <c r="D16" s="8"/>
      <c r="E16" s="8"/>
      <c r="F16" s="8"/>
      <c r="G16" s="8"/>
    </row>
    <row r="17" spans="1:7" ht="17.25">
      <c r="A17" s="10"/>
      <c r="B17" s="138" t="s">
        <v>67</v>
      </c>
      <c r="C17" s="138"/>
      <c r="D17" s="138"/>
      <c r="E17" s="138"/>
      <c r="F17" s="138"/>
      <c r="G17" s="138"/>
    </row>
    <row r="18" spans="1:7" ht="19.5">
      <c r="A18" s="8"/>
      <c r="B18" s="8"/>
      <c r="C18" s="8"/>
      <c r="D18" s="8"/>
      <c r="E18" s="40"/>
      <c r="F18" s="40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33</v>
      </c>
      <c r="C21" s="130"/>
      <c r="D21" s="130"/>
      <c r="E21" s="130"/>
      <c r="F21" s="94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ht="49.5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7" ht="17.25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7" ht="21.75" customHeight="1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7" ht="21.75" customHeight="1">
      <c r="A27" s="42">
        <v>2</v>
      </c>
      <c r="B27" s="22" t="s">
        <v>30</v>
      </c>
      <c r="C27" s="24">
        <v>100000</v>
      </c>
      <c r="D27" s="23">
        <v>0.5</v>
      </c>
      <c r="E27" s="19">
        <f t="shared" ref="E27:E39" si="0">SUM(C27*D27)</f>
        <v>50000</v>
      </c>
      <c r="F27" s="19">
        <f t="shared" ref="F27:F39" si="1">SUM(E27*10%)</f>
        <v>5000</v>
      </c>
      <c r="G27" s="20">
        <f t="shared" ref="G27:G39" si="2">SUM(E27*5)+(E27+F27)*7</f>
        <v>635000</v>
      </c>
    </row>
    <row r="28" spans="1:7" ht="21.75" customHeight="1">
      <c r="A28" s="41">
        <v>3</v>
      </c>
      <c r="B28" s="22" t="s">
        <v>14</v>
      </c>
      <c r="C28" s="24">
        <v>100000</v>
      </c>
      <c r="D28" s="23">
        <v>1</v>
      </c>
      <c r="E28" s="19">
        <f t="shared" si="0"/>
        <v>100000</v>
      </c>
      <c r="F28" s="19">
        <f t="shared" si="1"/>
        <v>10000</v>
      </c>
      <c r="G28" s="20">
        <f t="shared" si="2"/>
        <v>1270000</v>
      </c>
    </row>
    <row r="29" spans="1:7" ht="21.75" customHeight="1">
      <c r="A29" s="42">
        <v>4</v>
      </c>
      <c r="B29" s="22" t="s">
        <v>0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ht="21.75" customHeight="1">
      <c r="A30" s="41">
        <v>5</v>
      </c>
      <c r="B30" s="22" t="s">
        <v>15</v>
      </c>
      <c r="C30" s="24">
        <v>95000</v>
      </c>
      <c r="D30" s="23">
        <v>1</v>
      </c>
      <c r="E30" s="24">
        <f t="shared" si="0"/>
        <v>95000</v>
      </c>
      <c r="F30" s="19">
        <f t="shared" si="1"/>
        <v>9500</v>
      </c>
      <c r="G30" s="20">
        <f t="shared" si="2"/>
        <v>1206500</v>
      </c>
    </row>
    <row r="31" spans="1:7" ht="21.75" customHeight="1">
      <c r="A31" s="42">
        <v>6</v>
      </c>
      <c r="B31" s="22" t="s">
        <v>16</v>
      </c>
      <c r="C31" s="24">
        <v>95000</v>
      </c>
      <c r="D31" s="23">
        <v>9.5</v>
      </c>
      <c r="E31" s="24">
        <f t="shared" si="0"/>
        <v>902500</v>
      </c>
      <c r="F31" s="19">
        <f t="shared" si="1"/>
        <v>90250</v>
      </c>
      <c r="G31" s="20">
        <f t="shared" si="2"/>
        <v>11461750</v>
      </c>
    </row>
    <row r="32" spans="1:7" ht="21.75" customHeight="1">
      <c r="A32" s="41">
        <v>7</v>
      </c>
      <c r="B32" s="22" t="s">
        <v>68</v>
      </c>
      <c r="C32" s="24">
        <v>93300</v>
      </c>
      <c r="D32" s="23">
        <v>1</v>
      </c>
      <c r="E32" s="24">
        <f t="shared" si="0"/>
        <v>93300</v>
      </c>
      <c r="F32" s="19">
        <f t="shared" si="1"/>
        <v>9330</v>
      </c>
      <c r="G32" s="20">
        <f t="shared" si="2"/>
        <v>1184910</v>
      </c>
    </row>
    <row r="33" spans="1:7" ht="21.75" customHeight="1">
      <c r="A33" s="42">
        <v>8</v>
      </c>
      <c r="B33" s="22" t="s">
        <v>1</v>
      </c>
      <c r="C33" s="24">
        <v>95000</v>
      </c>
      <c r="D33" s="23">
        <v>1</v>
      </c>
      <c r="E33" s="24">
        <f t="shared" si="0"/>
        <v>95000</v>
      </c>
      <c r="F33" s="19">
        <f t="shared" si="1"/>
        <v>9500</v>
      </c>
      <c r="G33" s="20">
        <f t="shared" si="2"/>
        <v>1206500</v>
      </c>
    </row>
    <row r="34" spans="1:7" ht="21.75" customHeight="1">
      <c r="A34" s="41">
        <v>9</v>
      </c>
      <c r="B34" s="22" t="s">
        <v>18</v>
      </c>
      <c r="C34" s="24">
        <v>93300</v>
      </c>
      <c r="D34" s="23">
        <v>2</v>
      </c>
      <c r="E34" s="24">
        <f t="shared" si="0"/>
        <v>186600</v>
      </c>
      <c r="F34" s="19">
        <f t="shared" si="1"/>
        <v>18660</v>
      </c>
      <c r="G34" s="20">
        <f t="shared" si="2"/>
        <v>2369820</v>
      </c>
    </row>
    <row r="35" spans="1:7" ht="21.75" customHeight="1">
      <c r="A35" s="42">
        <v>10</v>
      </c>
      <c r="B35" s="22" t="s">
        <v>69</v>
      </c>
      <c r="C35" s="24">
        <v>93300</v>
      </c>
      <c r="D35" s="23">
        <v>1</v>
      </c>
      <c r="E35" s="24">
        <f t="shared" si="0"/>
        <v>93300</v>
      </c>
      <c r="F35" s="19">
        <f t="shared" si="1"/>
        <v>9330</v>
      </c>
      <c r="G35" s="20">
        <f t="shared" si="2"/>
        <v>1184910</v>
      </c>
    </row>
    <row r="36" spans="1:7" ht="21.75" customHeight="1">
      <c r="A36" s="41">
        <v>11</v>
      </c>
      <c r="B36" s="22" t="s">
        <v>70</v>
      </c>
      <c r="C36" s="24">
        <v>93300</v>
      </c>
      <c r="D36" s="23">
        <v>1</v>
      </c>
      <c r="E36" s="24">
        <f t="shared" si="0"/>
        <v>93300</v>
      </c>
      <c r="F36" s="19">
        <f t="shared" si="1"/>
        <v>9330</v>
      </c>
      <c r="G36" s="20">
        <f t="shared" si="2"/>
        <v>1184910</v>
      </c>
    </row>
    <row r="37" spans="1:7" ht="21.75" customHeight="1">
      <c r="A37" s="42">
        <v>12</v>
      </c>
      <c r="B37" s="22" t="s">
        <v>40</v>
      </c>
      <c r="C37" s="24">
        <v>93300</v>
      </c>
      <c r="D37" s="23">
        <v>1.5</v>
      </c>
      <c r="E37" s="24">
        <f t="shared" si="0"/>
        <v>139950</v>
      </c>
      <c r="F37" s="19">
        <f t="shared" si="1"/>
        <v>13995</v>
      </c>
      <c r="G37" s="20">
        <f t="shared" si="2"/>
        <v>1777365</v>
      </c>
    </row>
    <row r="38" spans="1:7" ht="21.75" customHeight="1">
      <c r="A38" s="41">
        <v>13</v>
      </c>
      <c r="B38" s="22" t="s">
        <v>71</v>
      </c>
      <c r="C38" s="24">
        <v>93300</v>
      </c>
      <c r="D38" s="23">
        <v>2</v>
      </c>
      <c r="E38" s="24">
        <f t="shared" si="0"/>
        <v>186600</v>
      </c>
      <c r="F38" s="19">
        <f t="shared" si="1"/>
        <v>18660</v>
      </c>
      <c r="G38" s="20">
        <f t="shared" si="2"/>
        <v>2369820</v>
      </c>
    </row>
    <row r="39" spans="1:7" ht="21.75" customHeight="1" thickBot="1">
      <c r="A39" s="104">
        <v>14</v>
      </c>
      <c r="B39" s="105" t="s">
        <v>17</v>
      </c>
      <c r="C39" s="24">
        <v>93300</v>
      </c>
      <c r="D39" s="68">
        <v>2</v>
      </c>
      <c r="E39" s="19">
        <f t="shared" si="0"/>
        <v>186600</v>
      </c>
      <c r="F39" s="19">
        <f t="shared" si="1"/>
        <v>18660</v>
      </c>
      <c r="G39" s="20">
        <f t="shared" si="2"/>
        <v>2369820</v>
      </c>
    </row>
    <row r="40" spans="1:7" ht="18" thickBot="1">
      <c r="A40" s="31"/>
      <c r="B40" s="32" t="s">
        <v>72</v>
      </c>
      <c r="C40" s="32"/>
      <c r="D40" s="69">
        <f>SUM(D26:D39)</f>
        <v>25.5</v>
      </c>
      <c r="E40" s="70">
        <f>SUM(E26:E39)</f>
        <v>2427150</v>
      </c>
      <c r="F40" s="100">
        <f>SUM(F26:F39)</f>
        <v>242715</v>
      </c>
      <c r="G40" s="35">
        <f>SUM(G26:G39)</f>
        <v>30824805</v>
      </c>
    </row>
    <row r="41" spans="1:7" ht="16.5">
      <c r="A41" s="106"/>
      <c r="B41" s="7"/>
      <c r="C41" s="7"/>
      <c r="D41" s="106"/>
      <c r="E41" s="7"/>
      <c r="F41" s="7"/>
      <c r="G41" s="7"/>
    </row>
    <row r="42" spans="1:7" ht="17.25">
      <c r="A42" s="36"/>
      <c r="B42" s="11"/>
      <c r="C42" s="11"/>
      <c r="D42" s="8"/>
      <c r="E42" s="8"/>
      <c r="F42" s="8"/>
      <c r="G42" s="36"/>
    </row>
    <row r="43" spans="1:7" ht="59.25" customHeight="1">
      <c r="A43" s="36"/>
      <c r="B43" s="128" t="s">
        <v>22</v>
      </c>
      <c r="C43" s="128"/>
      <c r="D43" s="38"/>
      <c r="E43" s="136" t="s">
        <v>23</v>
      </c>
      <c r="F43" s="136"/>
      <c r="G43" s="136"/>
    </row>
    <row r="44" spans="1:7" ht="17.25">
      <c r="A44" s="36"/>
      <c r="B44" s="9"/>
      <c r="C44" s="9"/>
      <c r="D44" s="36"/>
      <c r="E44" s="9"/>
      <c r="F44" s="9"/>
      <c r="G44" s="9"/>
    </row>
    <row r="45" spans="1:7" ht="17.25">
      <c r="A45" s="36"/>
      <c r="B45" s="9"/>
      <c r="C45" s="9"/>
      <c r="D45" s="36"/>
      <c r="E45" s="136"/>
      <c r="F45" s="136"/>
      <c r="G45" s="136"/>
    </row>
    <row r="46" spans="1:7" ht="17.25">
      <c r="A46" s="36"/>
      <c r="B46" s="36" t="s">
        <v>60</v>
      </c>
      <c r="C46" s="36"/>
      <c r="D46" s="9"/>
      <c r="E46" s="136" t="s">
        <v>73</v>
      </c>
      <c r="F46" s="136"/>
      <c r="G46" s="136"/>
    </row>
    <row r="47" spans="1:7" ht="17.25">
      <c r="A47" s="36"/>
      <c r="B47" s="36"/>
      <c r="C47" s="36"/>
      <c r="D47" s="9"/>
      <c r="E47" s="126"/>
      <c r="F47" s="126"/>
      <c r="G47" s="126"/>
    </row>
    <row r="48" spans="1:7" ht="50.25" customHeight="1">
      <c r="A48" s="36"/>
      <c r="B48" s="128" t="s">
        <v>24</v>
      </c>
      <c r="C48" s="128"/>
      <c r="D48" s="36"/>
      <c r="E48" s="126" t="s">
        <v>25</v>
      </c>
      <c r="F48" s="126"/>
      <c r="G48" s="126"/>
    </row>
    <row r="49" spans="1:7" ht="17.25">
      <c r="A49" s="9"/>
      <c r="B49" s="36"/>
      <c r="C49" s="36"/>
      <c r="D49" s="9"/>
      <c r="E49" s="126"/>
      <c r="F49" s="126"/>
      <c r="G49" s="126"/>
    </row>
    <row r="50" spans="1:7" ht="17.25">
      <c r="A50" s="9"/>
      <c r="B50" s="36"/>
      <c r="C50" s="36"/>
      <c r="D50" s="36"/>
      <c r="E50" s="9"/>
      <c r="F50" s="9"/>
      <c r="G50" s="39"/>
    </row>
  </sheetData>
  <mergeCells count="16">
    <mergeCell ref="E49:G49"/>
    <mergeCell ref="B43:C43"/>
    <mergeCell ref="E43:G43"/>
    <mergeCell ref="E45:G45"/>
    <mergeCell ref="E46:G46"/>
    <mergeCell ref="E47:G47"/>
    <mergeCell ref="B48:C48"/>
    <mergeCell ref="E48:G48"/>
    <mergeCell ref="D2:G8"/>
    <mergeCell ref="B13:E13"/>
    <mergeCell ref="B21:E21"/>
    <mergeCell ref="A24:A25"/>
    <mergeCell ref="B24:B25"/>
    <mergeCell ref="D24:D25"/>
    <mergeCell ref="B15:G15"/>
    <mergeCell ref="B17:G17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51"/>
  <sheetViews>
    <sheetView workbookViewId="0">
      <selection activeCell="H17" sqref="H17"/>
    </sheetView>
  </sheetViews>
  <sheetFormatPr defaultRowHeight="12.75"/>
  <cols>
    <col min="1" max="1" width="6.42578125" customWidth="1"/>
    <col min="2" max="2" width="24.85546875" customWidth="1"/>
    <col min="3" max="3" width="15.42578125" customWidth="1"/>
    <col min="4" max="4" width="17.140625" customWidth="1"/>
    <col min="5" max="5" width="19.28515625" customWidth="1"/>
    <col min="6" max="6" width="17.7109375" customWidth="1"/>
    <col min="7" max="7" width="17.42578125" customWidth="1"/>
    <col min="8" max="8" width="20.28515625" customWidth="1"/>
  </cols>
  <sheetData>
    <row r="2" spans="1:8" ht="12.75" customHeight="1">
      <c r="D2" s="127" t="s">
        <v>96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7.25">
      <c r="A10" s="8"/>
      <c r="B10" s="8"/>
      <c r="C10" s="8"/>
      <c r="D10" s="92"/>
      <c r="E10" s="92"/>
      <c r="F10" s="92"/>
      <c r="G10" s="92"/>
      <c r="H10" s="56"/>
    </row>
    <row r="11" spans="1:8" ht="17.25">
      <c r="A11" s="8"/>
      <c r="B11" s="8"/>
      <c r="C11" s="8"/>
      <c r="D11" s="93"/>
      <c r="E11" s="93"/>
      <c r="F11" s="93"/>
      <c r="G11" s="93"/>
      <c r="H11" s="56"/>
    </row>
    <row r="12" spans="1:8" ht="17.25">
      <c r="A12" s="9"/>
      <c r="B12" s="8"/>
      <c r="C12" s="8"/>
      <c r="D12" s="8"/>
      <c r="E12" s="8"/>
      <c r="F12" s="8"/>
      <c r="G12" s="8"/>
    </row>
    <row r="13" spans="1:8" ht="17.25">
      <c r="A13" s="8"/>
      <c r="B13" s="136" t="s">
        <v>9</v>
      </c>
      <c r="C13" s="136"/>
      <c r="D13" s="136"/>
      <c r="E13" s="136"/>
      <c r="F13" s="136"/>
      <c r="G13" s="8"/>
    </row>
    <row r="14" spans="1:8" ht="17.25">
      <c r="A14" s="10"/>
      <c r="B14" s="8"/>
      <c r="C14" s="8"/>
      <c r="D14" s="8"/>
      <c r="E14" s="8"/>
      <c r="F14" s="8"/>
      <c r="G14" s="8"/>
    </row>
    <row r="15" spans="1:8" ht="17.25">
      <c r="A15" s="8"/>
      <c r="B15" s="135" t="s">
        <v>43</v>
      </c>
      <c r="C15" s="135"/>
      <c r="D15" s="135"/>
      <c r="E15" s="135"/>
      <c r="F15" s="135"/>
      <c r="G15" s="8"/>
    </row>
    <row r="16" spans="1:8" ht="17.25">
      <c r="A16" s="10"/>
      <c r="B16" s="8"/>
      <c r="C16" s="8"/>
      <c r="D16" s="8"/>
      <c r="E16" s="8"/>
      <c r="F16" s="8"/>
      <c r="G16" s="8"/>
    </row>
    <row r="17" spans="1:8" ht="17.25">
      <c r="A17" s="10"/>
      <c r="B17" s="129" t="s">
        <v>74</v>
      </c>
      <c r="C17" s="129"/>
      <c r="D17" s="129"/>
      <c r="E17" s="129"/>
      <c r="F17" s="129"/>
      <c r="G17" s="129"/>
      <c r="H17" s="108"/>
    </row>
    <row r="18" spans="1:8" ht="19.5">
      <c r="A18" s="8"/>
      <c r="B18" s="8"/>
      <c r="C18" s="8"/>
      <c r="D18" s="40"/>
      <c r="E18" s="40"/>
      <c r="F18" s="8"/>
      <c r="G18" s="8"/>
    </row>
    <row r="19" spans="1:8" ht="17.25">
      <c r="A19" s="10"/>
      <c r="B19" s="8"/>
      <c r="C19" s="8"/>
      <c r="D19" s="8"/>
      <c r="E19" s="8"/>
      <c r="F19" s="8"/>
      <c r="G19" s="8"/>
    </row>
    <row r="20" spans="1:8" ht="14.25">
      <c r="A20" s="11"/>
      <c r="B20" s="8"/>
      <c r="C20" s="8"/>
      <c r="D20" s="8"/>
      <c r="E20" s="8"/>
      <c r="F20" s="8"/>
      <c r="G20" s="8"/>
    </row>
    <row r="21" spans="1:8" ht="14.25">
      <c r="A21" s="8"/>
      <c r="B21" s="130" t="s">
        <v>31</v>
      </c>
      <c r="C21" s="130"/>
      <c r="D21" s="130"/>
      <c r="E21" s="130"/>
      <c r="F21" s="8"/>
      <c r="G21" s="8"/>
    </row>
    <row r="22" spans="1:8" ht="14.25">
      <c r="A22" s="12"/>
      <c r="B22" s="8"/>
      <c r="C22" s="8"/>
      <c r="D22" s="8"/>
      <c r="E22" s="8"/>
      <c r="F22" s="8"/>
      <c r="G22" s="8"/>
    </row>
    <row r="23" spans="1:8" ht="18" thickBot="1">
      <c r="A23" s="10"/>
      <c r="B23" s="8"/>
      <c r="C23" s="8"/>
      <c r="D23" s="8"/>
      <c r="E23" s="8"/>
      <c r="F23" s="8"/>
      <c r="G23" s="8"/>
    </row>
    <row r="24" spans="1:8" ht="49.5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8" ht="17.25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8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8" ht="21" customHeight="1">
      <c r="A27" s="42">
        <v>2</v>
      </c>
      <c r="B27" s="17" t="s">
        <v>14</v>
      </c>
      <c r="C27" s="24">
        <v>100000</v>
      </c>
      <c r="D27" s="23">
        <v>1</v>
      </c>
      <c r="E27" s="19">
        <f t="shared" ref="E27:E34" si="0">SUM(C27*D27)</f>
        <v>100000</v>
      </c>
      <c r="F27" s="19">
        <f t="shared" ref="F27:F34" si="1">SUM(E27*10%)</f>
        <v>10000</v>
      </c>
      <c r="G27" s="20">
        <f t="shared" ref="G27:G34" si="2">SUM(E27*5)+(E27+F27)*7</f>
        <v>1270000</v>
      </c>
    </row>
    <row r="28" spans="1:8" ht="21" customHeight="1">
      <c r="A28" s="41">
        <v>3</v>
      </c>
      <c r="B28" s="22" t="s">
        <v>15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</row>
    <row r="29" spans="1:8" ht="21" customHeight="1">
      <c r="A29" s="42">
        <v>4</v>
      </c>
      <c r="B29" s="22" t="s">
        <v>0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8" ht="21" customHeight="1">
      <c r="A30" s="41">
        <v>5</v>
      </c>
      <c r="B30" s="22" t="s">
        <v>16</v>
      </c>
      <c r="C30" s="24">
        <v>95000</v>
      </c>
      <c r="D30" s="57">
        <v>12</v>
      </c>
      <c r="E30" s="19">
        <f t="shared" si="0"/>
        <v>1140000</v>
      </c>
      <c r="F30" s="19">
        <f t="shared" si="1"/>
        <v>114000</v>
      </c>
      <c r="G30" s="20">
        <f t="shared" si="2"/>
        <v>14478000</v>
      </c>
    </row>
    <row r="31" spans="1:8" ht="21" customHeight="1">
      <c r="A31" s="42">
        <v>6</v>
      </c>
      <c r="B31" s="22" t="s">
        <v>1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</row>
    <row r="32" spans="1:8" ht="21" customHeight="1">
      <c r="A32" s="41">
        <v>7</v>
      </c>
      <c r="B32" s="22" t="s">
        <v>17</v>
      </c>
      <c r="C32" s="24">
        <v>93300</v>
      </c>
      <c r="D32" s="23">
        <v>2</v>
      </c>
      <c r="E32" s="19">
        <f t="shared" si="0"/>
        <v>186600</v>
      </c>
      <c r="F32" s="19">
        <f t="shared" si="1"/>
        <v>18660</v>
      </c>
      <c r="G32" s="20">
        <f t="shared" si="2"/>
        <v>2369820</v>
      </c>
    </row>
    <row r="33" spans="1:8" ht="21" customHeight="1">
      <c r="A33" s="42">
        <v>8</v>
      </c>
      <c r="B33" s="22" t="s">
        <v>28</v>
      </c>
      <c r="C33" s="24">
        <v>93300</v>
      </c>
      <c r="D33" s="23">
        <v>2</v>
      </c>
      <c r="E33" s="19">
        <f t="shared" si="0"/>
        <v>186600</v>
      </c>
      <c r="F33" s="19">
        <f t="shared" si="1"/>
        <v>18660</v>
      </c>
      <c r="G33" s="20">
        <f t="shared" si="2"/>
        <v>2369820</v>
      </c>
    </row>
    <row r="34" spans="1:8" ht="21" customHeight="1">
      <c r="A34" s="41">
        <v>9</v>
      </c>
      <c r="B34" s="22" t="s">
        <v>18</v>
      </c>
      <c r="C34" s="24">
        <v>93300</v>
      </c>
      <c r="D34" s="23">
        <v>2</v>
      </c>
      <c r="E34" s="19">
        <f t="shared" si="0"/>
        <v>186600</v>
      </c>
      <c r="F34" s="19">
        <f t="shared" si="1"/>
        <v>18660</v>
      </c>
      <c r="G34" s="20">
        <f t="shared" si="2"/>
        <v>2369820</v>
      </c>
    </row>
    <row r="35" spans="1:8" ht="21" customHeight="1">
      <c r="A35" s="43"/>
      <c r="B35" s="26" t="s">
        <v>19</v>
      </c>
      <c r="C35" s="24"/>
      <c r="D35" s="27">
        <f>SUM(D22:D34)</f>
        <v>23</v>
      </c>
      <c r="E35" s="28">
        <f>SUM(E22:E34)</f>
        <v>2194800</v>
      </c>
      <c r="F35" s="28">
        <f>SUM(F26:F34)</f>
        <v>219480</v>
      </c>
      <c r="G35" s="48">
        <f>SUM(G26:G34)</f>
        <v>27873960</v>
      </c>
      <c r="H35" s="6"/>
    </row>
    <row r="36" spans="1:8" ht="21.75" customHeight="1" thickBot="1">
      <c r="A36" s="74"/>
      <c r="B36" s="29" t="s">
        <v>20</v>
      </c>
      <c r="C36" s="78"/>
      <c r="D36" s="29"/>
      <c r="E36" s="30">
        <v>2500</v>
      </c>
      <c r="F36" s="75"/>
      <c r="G36" s="109">
        <f>SUM(E36*12)</f>
        <v>30000</v>
      </c>
      <c r="H36" s="6"/>
    </row>
    <row r="37" spans="1:8" ht="23.25" customHeight="1" thickBot="1">
      <c r="A37" s="31"/>
      <c r="B37" s="32" t="s">
        <v>21</v>
      </c>
      <c r="C37" s="73"/>
      <c r="D37" s="33">
        <f>SUM(D35)</f>
        <v>23</v>
      </c>
      <c r="E37" s="34">
        <f>SUM(E35:E36)</f>
        <v>2197300</v>
      </c>
      <c r="F37" s="70">
        <f>SUM(F35:F36)</f>
        <v>219480</v>
      </c>
      <c r="G37" s="35">
        <f>SUM(G35:G36)</f>
        <v>27903960</v>
      </c>
      <c r="H37" s="6"/>
    </row>
    <row r="38" spans="1:8" ht="17.25">
      <c r="A38" s="36"/>
      <c r="B38" s="8"/>
      <c r="C38" s="8"/>
      <c r="D38" s="36"/>
      <c r="E38" s="8"/>
      <c r="F38" s="8"/>
      <c r="G38" s="8"/>
    </row>
    <row r="39" spans="1:8" ht="17.25">
      <c r="A39" s="36"/>
      <c r="B39" s="59"/>
      <c r="C39" s="59"/>
      <c r="D39" s="59"/>
      <c r="E39" s="59"/>
      <c r="F39" s="59"/>
      <c r="G39" s="36"/>
    </row>
    <row r="40" spans="1:8" ht="17.25">
      <c r="A40" s="36"/>
      <c r="B40" s="8"/>
      <c r="C40" s="8"/>
      <c r="D40" s="36"/>
      <c r="E40" s="8"/>
      <c r="F40" s="8"/>
      <c r="G40" s="8"/>
    </row>
    <row r="41" spans="1:8" ht="45.75" customHeight="1">
      <c r="A41" s="36"/>
      <c r="B41" s="128" t="s">
        <v>22</v>
      </c>
      <c r="C41" s="128"/>
      <c r="D41" s="128"/>
      <c r="E41" s="136" t="s">
        <v>23</v>
      </c>
      <c r="F41" s="136"/>
      <c r="G41" s="136"/>
    </row>
    <row r="42" spans="1:8" ht="17.25">
      <c r="A42" s="36"/>
      <c r="B42" s="9"/>
      <c r="C42" s="9"/>
      <c r="D42" s="36"/>
      <c r="E42" s="9"/>
      <c r="F42" s="9"/>
      <c r="G42" s="8"/>
    </row>
    <row r="43" spans="1:8" ht="20.25" customHeight="1">
      <c r="A43" s="36"/>
      <c r="B43" s="9"/>
      <c r="C43" s="9"/>
      <c r="D43" s="36"/>
      <c r="E43" s="136"/>
      <c r="F43" s="136"/>
      <c r="G43" s="8"/>
    </row>
    <row r="44" spans="1:8" ht="17.25">
      <c r="A44" s="36"/>
      <c r="B44" s="36" t="s">
        <v>13</v>
      </c>
      <c r="C44" s="36"/>
      <c r="D44" s="9"/>
      <c r="E44" s="136" t="s">
        <v>75</v>
      </c>
      <c r="F44" s="136"/>
      <c r="G44" s="136"/>
    </row>
    <row r="45" spans="1:8" ht="17.25">
      <c r="A45" s="36"/>
      <c r="B45" s="36"/>
      <c r="C45" s="36"/>
      <c r="D45" s="9"/>
      <c r="E45" s="9"/>
      <c r="F45" s="9"/>
      <c r="G45" s="8"/>
    </row>
    <row r="46" spans="1:8" ht="52.5" customHeight="1">
      <c r="A46" s="36"/>
      <c r="B46" s="128" t="s">
        <v>24</v>
      </c>
      <c r="C46" s="128"/>
      <c r="D46" s="128"/>
      <c r="E46" s="136" t="s">
        <v>25</v>
      </c>
      <c r="F46" s="136"/>
      <c r="G46" s="136"/>
    </row>
    <row r="47" spans="1:8" ht="17.25">
      <c r="A47" s="36"/>
      <c r="B47" s="37"/>
      <c r="C47" s="37"/>
      <c r="D47" s="9"/>
      <c r="E47" s="10"/>
      <c r="F47" s="10"/>
      <c r="G47" s="10"/>
    </row>
    <row r="48" spans="1:8" ht="18" customHeight="1">
      <c r="A48" s="9"/>
      <c r="B48" s="36"/>
      <c r="C48" s="36"/>
      <c r="D48" s="36" t="s">
        <v>26</v>
      </c>
      <c r="E48" s="9"/>
      <c r="F48" s="36"/>
      <c r="G48" s="8"/>
    </row>
    <row r="49" spans="1:8" ht="17.25">
      <c r="A49" s="9"/>
      <c r="B49" s="9"/>
      <c r="C49" s="9"/>
      <c r="D49" s="9"/>
      <c r="E49" s="9"/>
      <c r="F49" s="9"/>
      <c r="G49" s="8"/>
    </row>
    <row r="50" spans="1:8" ht="17.25">
      <c r="A50" s="9"/>
      <c r="B50" s="36"/>
      <c r="C50" s="36"/>
      <c r="D50" s="36"/>
      <c r="E50" s="9"/>
      <c r="F50" s="9"/>
      <c r="G50" s="36"/>
      <c r="H50" s="8"/>
    </row>
    <row r="51" spans="1:8" ht="17.25">
      <c r="A51" s="9"/>
      <c r="B51" s="9"/>
      <c r="C51" s="9"/>
      <c r="D51" s="9"/>
      <c r="E51" s="36"/>
      <c r="F51" s="36"/>
      <c r="G51" s="36"/>
      <c r="H51" s="52"/>
    </row>
  </sheetData>
  <mergeCells count="14">
    <mergeCell ref="D2:G8"/>
    <mergeCell ref="E41:G41"/>
    <mergeCell ref="B41:D41"/>
    <mergeCell ref="A24:A25"/>
    <mergeCell ref="E44:G44"/>
    <mergeCell ref="B17:G17"/>
    <mergeCell ref="B21:E21"/>
    <mergeCell ref="B15:F15"/>
    <mergeCell ref="B13:F13"/>
    <mergeCell ref="B46:D46"/>
    <mergeCell ref="B24:B25"/>
    <mergeCell ref="D24:D25"/>
    <mergeCell ref="E43:F43"/>
    <mergeCell ref="E46:G46"/>
  </mergeCells>
  <pageMargins left="0.7" right="0.7" top="0.75" bottom="0.75" header="0.3" footer="0.3"/>
  <pageSetup paperSize="9" scale="7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H52"/>
  <sheetViews>
    <sheetView workbookViewId="0">
      <selection activeCell="G14" sqref="G14"/>
    </sheetView>
  </sheetViews>
  <sheetFormatPr defaultRowHeight="12.75"/>
  <cols>
    <col min="2" max="2" width="18.85546875" customWidth="1"/>
    <col min="3" max="3" width="16.42578125" customWidth="1"/>
    <col min="4" max="4" width="17" customWidth="1"/>
    <col min="5" max="6" width="18.7109375" customWidth="1"/>
    <col min="7" max="7" width="19" customWidth="1"/>
  </cols>
  <sheetData>
    <row r="2" spans="1:7">
      <c r="D2" s="127" t="s">
        <v>97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0" spans="1:7" ht="16.5">
      <c r="A10" s="8"/>
      <c r="B10" s="8"/>
      <c r="C10" s="8"/>
      <c r="D10" s="92"/>
      <c r="E10" s="92"/>
      <c r="F10" s="92"/>
      <c r="G10" s="92"/>
    </row>
    <row r="11" spans="1:7" ht="16.5" customHeight="1">
      <c r="A11" s="8"/>
      <c r="B11" s="8"/>
      <c r="C11" s="8"/>
      <c r="D11" s="93"/>
      <c r="E11" s="93"/>
      <c r="F11" s="93"/>
      <c r="G11" s="93"/>
    </row>
    <row r="12" spans="1:7" ht="16.5" customHeight="1">
      <c r="A12" s="8"/>
      <c r="B12" s="8"/>
      <c r="C12" s="8"/>
      <c r="D12" s="93"/>
      <c r="E12" s="93"/>
      <c r="F12" s="93"/>
      <c r="G12" s="93"/>
    </row>
    <row r="13" spans="1:7" ht="17.25">
      <c r="A13" s="9"/>
      <c r="B13" s="8"/>
      <c r="C13" s="8"/>
      <c r="D13" s="8"/>
      <c r="E13" s="55"/>
      <c r="F13" s="55"/>
      <c r="G13" s="55"/>
    </row>
    <row r="14" spans="1:7" ht="17.25">
      <c r="A14" s="9"/>
      <c r="B14" s="8"/>
      <c r="C14" s="8"/>
      <c r="D14" s="8"/>
      <c r="E14" s="8"/>
      <c r="F14" s="8"/>
      <c r="G14" s="8"/>
    </row>
    <row r="15" spans="1:7" ht="17.25">
      <c r="A15" s="8"/>
      <c r="B15" s="135" t="s">
        <v>9</v>
      </c>
      <c r="C15" s="135"/>
      <c r="D15" s="135"/>
      <c r="E15" s="135"/>
      <c r="F15" s="10"/>
      <c r="G15" s="8"/>
    </row>
    <row r="16" spans="1:7" ht="17.25">
      <c r="A16" s="10"/>
      <c r="B16" s="8"/>
      <c r="C16" s="8"/>
      <c r="D16" s="8"/>
      <c r="E16" s="8"/>
      <c r="F16" s="8"/>
      <c r="G16" s="8"/>
    </row>
    <row r="17" spans="1:8" ht="17.25">
      <c r="A17" s="8"/>
      <c r="B17" s="136" t="s">
        <v>43</v>
      </c>
      <c r="C17" s="136"/>
      <c r="D17" s="136"/>
      <c r="E17" s="136"/>
      <c r="F17" s="136"/>
      <c r="G17" s="136"/>
      <c r="H17" s="8"/>
    </row>
    <row r="18" spans="1:8" ht="17.25">
      <c r="A18" s="10"/>
      <c r="B18" s="8"/>
      <c r="C18" s="8"/>
      <c r="D18" s="8"/>
      <c r="E18" s="8"/>
      <c r="F18" s="8"/>
      <c r="G18" s="8"/>
    </row>
    <row r="19" spans="1:8" ht="17.25">
      <c r="A19" s="10"/>
      <c r="B19" s="129" t="s">
        <v>76</v>
      </c>
      <c r="C19" s="129"/>
      <c r="D19" s="129"/>
      <c r="E19" s="129"/>
      <c r="F19" s="129"/>
      <c r="G19" s="129"/>
    </row>
    <row r="20" spans="1:8" ht="13.5">
      <c r="A20" s="8"/>
      <c r="B20" s="129"/>
      <c r="C20" s="129"/>
      <c r="D20" s="129"/>
      <c r="E20" s="129"/>
      <c r="F20" s="129"/>
      <c r="G20" s="129"/>
    </row>
    <row r="21" spans="1:8" ht="17.25">
      <c r="A21" s="10"/>
      <c r="B21" s="8"/>
      <c r="C21" s="8"/>
      <c r="D21" s="8"/>
      <c r="E21" s="8"/>
      <c r="F21" s="8"/>
      <c r="G21" s="8"/>
    </row>
    <row r="22" spans="1:8" ht="14.25">
      <c r="A22" s="11"/>
      <c r="B22" s="8"/>
      <c r="C22" s="8"/>
      <c r="D22" s="8"/>
      <c r="E22" s="8"/>
      <c r="F22" s="8"/>
      <c r="G22" s="8"/>
    </row>
    <row r="23" spans="1:8" ht="14.25">
      <c r="A23" s="8"/>
      <c r="B23" s="130" t="s">
        <v>77</v>
      </c>
      <c r="C23" s="130"/>
      <c r="D23" s="130"/>
      <c r="E23" s="130"/>
      <c r="F23" s="94"/>
      <c r="G23" s="8"/>
    </row>
    <row r="24" spans="1:8" ht="14.25">
      <c r="A24" s="12"/>
      <c r="B24" s="8"/>
      <c r="C24" s="8"/>
      <c r="D24" s="8"/>
      <c r="E24" s="8"/>
      <c r="F24" s="8"/>
      <c r="G24" s="8"/>
    </row>
    <row r="25" spans="1:8" ht="18" thickBot="1">
      <c r="A25" s="10"/>
      <c r="B25" s="8"/>
      <c r="C25" s="8"/>
      <c r="D25" s="8"/>
      <c r="E25" s="8"/>
      <c r="F25" s="8"/>
      <c r="G25" s="8"/>
    </row>
    <row r="26" spans="1:8" ht="33">
      <c r="A26" s="131" t="s">
        <v>10</v>
      </c>
      <c r="B26" s="131" t="s">
        <v>11</v>
      </c>
      <c r="C26" s="72" t="s">
        <v>59</v>
      </c>
      <c r="D26" s="133" t="s">
        <v>56</v>
      </c>
      <c r="E26" s="14" t="s">
        <v>44</v>
      </c>
      <c r="F26" s="72" t="s">
        <v>66</v>
      </c>
      <c r="G26" s="13" t="s">
        <v>12</v>
      </c>
    </row>
    <row r="27" spans="1:8" ht="17.25" thickBot="1">
      <c r="A27" s="132"/>
      <c r="B27" s="132"/>
      <c r="C27" s="15" t="s">
        <v>57</v>
      </c>
      <c r="D27" s="134"/>
      <c r="E27" s="15" t="s">
        <v>57</v>
      </c>
      <c r="F27" s="15" t="s">
        <v>57</v>
      </c>
      <c r="G27" s="15" t="s">
        <v>57</v>
      </c>
    </row>
    <row r="28" spans="1:8" ht="19.5" customHeight="1">
      <c r="A28" s="41">
        <v>1</v>
      </c>
      <c r="B28" s="17" t="s">
        <v>13</v>
      </c>
      <c r="C28" s="19">
        <v>110000</v>
      </c>
      <c r="D28" s="18">
        <v>1</v>
      </c>
      <c r="E28" s="19">
        <f>SUM(C28*D28)</f>
        <v>110000</v>
      </c>
      <c r="F28" s="19">
        <f>SUM(E28*10%)</f>
        <v>11000</v>
      </c>
      <c r="G28" s="20">
        <f>SUM(E28*5)+(E28+F28)*7</f>
        <v>1397000</v>
      </c>
      <c r="H28" s="5"/>
    </row>
    <row r="29" spans="1:8" ht="19.5" customHeight="1">
      <c r="A29" s="42">
        <v>2</v>
      </c>
      <c r="B29" s="22" t="s">
        <v>14</v>
      </c>
      <c r="C29" s="24">
        <v>100000</v>
      </c>
      <c r="D29" s="23">
        <v>1</v>
      </c>
      <c r="E29" s="19">
        <f t="shared" ref="E29:E36" si="0">SUM(C29*D29)</f>
        <v>100000</v>
      </c>
      <c r="F29" s="19">
        <f t="shared" ref="F29:F36" si="1">SUM(E29*10%)</f>
        <v>10000</v>
      </c>
      <c r="G29" s="20">
        <f t="shared" ref="G29:G36" si="2">SUM(E29*5)+(E29+F29)*7</f>
        <v>1270000</v>
      </c>
      <c r="H29" s="5"/>
    </row>
    <row r="30" spans="1:8" ht="19.5" customHeight="1">
      <c r="A30" s="41">
        <v>3</v>
      </c>
      <c r="B30" s="22" t="s">
        <v>78</v>
      </c>
      <c r="C30" s="24">
        <v>95000</v>
      </c>
      <c r="D30" s="23">
        <v>1</v>
      </c>
      <c r="E30" s="19">
        <f t="shared" si="0"/>
        <v>95000</v>
      </c>
      <c r="F30" s="19">
        <f t="shared" si="1"/>
        <v>9500</v>
      </c>
      <c r="G30" s="20">
        <f t="shared" si="2"/>
        <v>1206500</v>
      </c>
      <c r="H30" s="5"/>
    </row>
    <row r="31" spans="1:8" ht="19.5" customHeight="1">
      <c r="A31" s="42">
        <v>4</v>
      </c>
      <c r="B31" s="22" t="s">
        <v>0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  <c r="H31" s="5"/>
    </row>
    <row r="32" spans="1:8" ht="19.5" customHeight="1">
      <c r="A32" s="41">
        <v>5</v>
      </c>
      <c r="B32" s="22" t="s">
        <v>15</v>
      </c>
      <c r="C32" s="24">
        <v>95000</v>
      </c>
      <c r="D32" s="23">
        <v>1</v>
      </c>
      <c r="E32" s="19">
        <f t="shared" si="0"/>
        <v>95000</v>
      </c>
      <c r="F32" s="19">
        <f t="shared" si="1"/>
        <v>9500</v>
      </c>
      <c r="G32" s="20">
        <f t="shared" si="2"/>
        <v>1206500</v>
      </c>
      <c r="H32" s="5"/>
    </row>
    <row r="33" spans="1:8" ht="19.5" customHeight="1">
      <c r="A33" s="42">
        <v>6</v>
      </c>
      <c r="B33" s="22" t="s">
        <v>68</v>
      </c>
      <c r="C33" s="24">
        <v>93300</v>
      </c>
      <c r="D33" s="23">
        <v>1</v>
      </c>
      <c r="E33" s="19">
        <f t="shared" si="0"/>
        <v>93300</v>
      </c>
      <c r="F33" s="19">
        <f t="shared" si="1"/>
        <v>9330</v>
      </c>
      <c r="G33" s="20">
        <f t="shared" si="2"/>
        <v>1184910</v>
      </c>
      <c r="H33" s="5"/>
    </row>
    <row r="34" spans="1:8" ht="19.5" customHeight="1">
      <c r="A34" s="41">
        <v>7</v>
      </c>
      <c r="B34" s="22" t="s">
        <v>16</v>
      </c>
      <c r="C34" s="24">
        <v>95000</v>
      </c>
      <c r="D34" s="57">
        <v>7</v>
      </c>
      <c r="E34" s="19">
        <f t="shared" si="0"/>
        <v>665000</v>
      </c>
      <c r="F34" s="19">
        <f t="shared" si="1"/>
        <v>66500</v>
      </c>
      <c r="G34" s="20">
        <f t="shared" si="2"/>
        <v>8445500</v>
      </c>
      <c r="H34" s="5"/>
    </row>
    <row r="35" spans="1:8" ht="19.5" customHeight="1">
      <c r="A35" s="41">
        <v>9</v>
      </c>
      <c r="B35" s="22" t="s">
        <v>1</v>
      </c>
      <c r="C35" s="24">
        <v>95000</v>
      </c>
      <c r="D35" s="23">
        <v>1</v>
      </c>
      <c r="E35" s="19">
        <f t="shared" si="0"/>
        <v>95000</v>
      </c>
      <c r="F35" s="19">
        <f t="shared" si="1"/>
        <v>9500</v>
      </c>
      <c r="G35" s="20">
        <f t="shared" si="2"/>
        <v>1206500</v>
      </c>
      <c r="H35" s="5"/>
    </row>
    <row r="36" spans="1:8" ht="19.5" customHeight="1" thickBot="1">
      <c r="A36" s="104">
        <v>10</v>
      </c>
      <c r="B36" s="105" t="s">
        <v>17</v>
      </c>
      <c r="C36" s="78">
        <v>93300</v>
      </c>
      <c r="D36" s="68">
        <v>1</v>
      </c>
      <c r="E36" s="110">
        <f t="shared" si="0"/>
        <v>93300</v>
      </c>
      <c r="F36" s="19">
        <f t="shared" si="1"/>
        <v>9330</v>
      </c>
      <c r="G36" s="20">
        <f t="shared" si="2"/>
        <v>1184910</v>
      </c>
      <c r="H36" s="5"/>
    </row>
    <row r="37" spans="1:8" ht="18" thickBot="1">
      <c r="A37" s="31"/>
      <c r="B37" s="32" t="s">
        <v>72</v>
      </c>
      <c r="C37" s="73"/>
      <c r="D37" s="33">
        <f>SUM(D28:D36)</f>
        <v>15</v>
      </c>
      <c r="E37" s="34">
        <f>SUM(E28:E36)</f>
        <v>1441600</v>
      </c>
      <c r="F37" s="112">
        <f>SUM(F28:F36)</f>
        <v>144160</v>
      </c>
      <c r="G37" s="111">
        <f>SUM(G28:G36)</f>
        <v>18308320</v>
      </c>
      <c r="H37" s="6"/>
    </row>
    <row r="38" spans="1:8" ht="17.25">
      <c r="A38" s="36"/>
      <c r="B38" s="8"/>
      <c r="C38" s="8"/>
      <c r="D38" s="36"/>
      <c r="E38" s="8"/>
      <c r="F38" s="8"/>
      <c r="G38" s="8"/>
    </row>
    <row r="39" spans="1:8" ht="17.25">
      <c r="A39" s="36"/>
      <c r="B39" s="59"/>
      <c r="C39" s="59"/>
      <c r="D39" s="59"/>
      <c r="E39" s="59"/>
      <c r="F39" s="59"/>
      <c r="G39" s="59"/>
    </row>
    <row r="40" spans="1:8" ht="17.25">
      <c r="A40" s="36"/>
      <c r="B40" s="8"/>
      <c r="C40" s="8"/>
      <c r="D40" s="36"/>
      <c r="E40" s="8"/>
      <c r="F40" s="8"/>
      <c r="G40" s="8"/>
    </row>
    <row r="41" spans="1:8" ht="44.25" customHeight="1">
      <c r="A41" s="36"/>
      <c r="B41" s="128" t="s">
        <v>22</v>
      </c>
      <c r="C41" s="128"/>
      <c r="D41" s="128"/>
      <c r="E41" s="136" t="s">
        <v>23</v>
      </c>
      <c r="F41" s="136"/>
      <c r="G41" s="136"/>
      <c r="H41" s="56"/>
    </row>
    <row r="42" spans="1:8" ht="17.25">
      <c r="A42" s="36"/>
      <c r="B42" s="9"/>
      <c r="C42" s="9"/>
      <c r="D42" s="36"/>
      <c r="E42" s="9"/>
      <c r="F42" s="9"/>
      <c r="G42" s="9"/>
    </row>
    <row r="43" spans="1:8" ht="17.25">
      <c r="A43" s="36"/>
      <c r="B43" s="9"/>
      <c r="C43" s="9"/>
      <c r="D43" s="36"/>
      <c r="E43" s="136"/>
      <c r="F43" s="136"/>
      <c r="G43" s="136"/>
    </row>
    <row r="44" spans="1:8" ht="17.25">
      <c r="A44" s="36"/>
      <c r="B44" s="10" t="s">
        <v>13</v>
      </c>
      <c r="C44" s="36"/>
      <c r="D44" s="9"/>
      <c r="E44" s="136" t="s">
        <v>79</v>
      </c>
      <c r="F44" s="136"/>
      <c r="G44" s="136"/>
    </row>
    <row r="45" spans="1:8" ht="17.25">
      <c r="A45" s="36"/>
      <c r="B45" s="36"/>
      <c r="C45" s="36"/>
      <c r="D45" s="9"/>
      <c r="E45" s="9"/>
      <c r="F45" s="9"/>
      <c r="G45" s="9"/>
    </row>
    <row r="46" spans="1:8" ht="58.5" customHeight="1">
      <c r="A46" s="36"/>
      <c r="B46" s="128" t="s">
        <v>24</v>
      </c>
      <c r="C46" s="128"/>
      <c r="D46" s="128"/>
      <c r="E46" s="136" t="s">
        <v>25</v>
      </c>
      <c r="F46" s="136"/>
      <c r="G46" s="136"/>
      <c r="H46" s="56"/>
    </row>
    <row r="47" spans="1:8" ht="17.25">
      <c r="A47" s="9"/>
      <c r="B47" s="37"/>
      <c r="C47" s="37"/>
      <c r="D47" s="9"/>
      <c r="E47" s="9"/>
      <c r="F47" s="9"/>
      <c r="G47" s="36"/>
    </row>
    <row r="48" spans="1:8" ht="17.25">
      <c r="A48" s="9"/>
      <c r="B48" s="36"/>
      <c r="C48" s="36"/>
      <c r="D48" s="36" t="s">
        <v>26</v>
      </c>
      <c r="E48" s="126"/>
      <c r="F48" s="126"/>
      <c r="G48" s="126"/>
    </row>
    <row r="49" spans="1:7" ht="17.25">
      <c r="A49" s="9"/>
      <c r="B49" s="9"/>
      <c r="C49" s="9"/>
      <c r="D49" s="9"/>
      <c r="E49" s="9"/>
      <c r="F49" s="9"/>
      <c r="G49" s="52"/>
    </row>
    <row r="50" spans="1:7" ht="17.25">
      <c r="A50" s="9"/>
      <c r="B50" s="36"/>
      <c r="C50" s="36"/>
      <c r="D50" s="36"/>
      <c r="E50" s="9"/>
      <c r="F50" s="9"/>
      <c r="G50" s="36"/>
    </row>
    <row r="51" spans="1:7" ht="17.25">
      <c r="A51" s="9"/>
      <c r="B51" s="9"/>
      <c r="C51" s="9"/>
      <c r="D51" s="9"/>
      <c r="E51" s="9"/>
      <c r="F51" s="9"/>
      <c r="G51" s="9"/>
    </row>
    <row r="52" spans="1:7" ht="15">
      <c r="A52" s="1"/>
      <c r="B52" s="1"/>
      <c r="C52" s="1"/>
      <c r="D52" s="1"/>
      <c r="E52" s="3"/>
      <c r="F52" s="3"/>
      <c r="G52" s="1"/>
    </row>
  </sheetData>
  <mergeCells count="15">
    <mergeCell ref="B46:D46"/>
    <mergeCell ref="B41:D41"/>
    <mergeCell ref="E48:G48"/>
    <mergeCell ref="E41:G41"/>
    <mergeCell ref="E43:G43"/>
    <mergeCell ref="E44:G44"/>
    <mergeCell ref="E46:G46"/>
    <mergeCell ref="D2:G8"/>
    <mergeCell ref="B15:E15"/>
    <mergeCell ref="B19:G20"/>
    <mergeCell ref="B23:E23"/>
    <mergeCell ref="A26:A27"/>
    <mergeCell ref="B26:B27"/>
    <mergeCell ref="D26:D27"/>
    <mergeCell ref="B17:G17"/>
  </mergeCells>
  <pageMargins left="0.7" right="0.7" top="0.75" bottom="0.75" header="0.3" footer="0.3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4"/>
  <sheetViews>
    <sheetView workbookViewId="0">
      <selection activeCell="G12" sqref="G12"/>
    </sheetView>
  </sheetViews>
  <sheetFormatPr defaultRowHeight="12.75"/>
  <cols>
    <col min="2" max="2" width="30.140625" customWidth="1"/>
    <col min="3" max="3" width="16.140625" customWidth="1"/>
    <col min="4" max="4" width="15.28515625" customWidth="1"/>
    <col min="5" max="6" width="19.28515625" customWidth="1"/>
    <col min="7" max="7" width="17.85546875" customWidth="1"/>
  </cols>
  <sheetData>
    <row r="2" spans="1:7">
      <c r="D2" s="127" t="s">
        <v>98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9" spans="1:7" ht="16.5">
      <c r="A9" s="8"/>
      <c r="B9" s="8"/>
      <c r="C9" s="8"/>
      <c r="D9" s="92"/>
      <c r="E9" s="92"/>
      <c r="F9" s="92"/>
      <c r="G9" s="92"/>
    </row>
    <row r="10" spans="1:7" ht="16.5" customHeight="1">
      <c r="A10" s="8"/>
      <c r="B10" s="8"/>
      <c r="C10" s="8"/>
      <c r="D10" s="93"/>
      <c r="E10" s="93"/>
      <c r="F10" s="93"/>
      <c r="G10" s="93"/>
    </row>
    <row r="11" spans="1:7" ht="16.5" customHeight="1">
      <c r="A11" s="8"/>
      <c r="B11" s="8"/>
      <c r="C11" s="8"/>
      <c r="D11" s="93"/>
      <c r="E11" s="93"/>
      <c r="F11" s="93"/>
      <c r="G11" s="93"/>
    </row>
    <row r="12" spans="1:7" ht="17.25">
      <c r="A12" s="9"/>
      <c r="B12" s="8"/>
      <c r="C12" s="8"/>
      <c r="D12" s="8"/>
      <c r="E12" s="8"/>
      <c r="F12" s="8"/>
      <c r="G12" s="36"/>
    </row>
    <row r="13" spans="1:7" ht="17.25">
      <c r="A13" s="9"/>
      <c r="B13" s="8"/>
      <c r="C13" s="8"/>
      <c r="D13" s="8"/>
      <c r="E13" s="8"/>
      <c r="F13" s="8"/>
      <c r="G13" s="8"/>
    </row>
    <row r="14" spans="1:7" ht="17.25">
      <c r="A14" s="8"/>
      <c r="B14" s="135" t="s">
        <v>9</v>
      </c>
      <c r="C14" s="135"/>
      <c r="D14" s="135"/>
      <c r="E14" s="135"/>
      <c r="F14" s="10"/>
      <c r="G14" s="8"/>
    </row>
    <row r="15" spans="1:7" ht="17.25">
      <c r="A15" s="10"/>
      <c r="B15" s="8"/>
      <c r="C15" s="8"/>
      <c r="D15" s="8"/>
      <c r="E15" s="8"/>
      <c r="F15" s="8"/>
      <c r="G15" s="8"/>
    </row>
    <row r="16" spans="1:7" ht="17.25">
      <c r="A16" s="8"/>
      <c r="B16" s="136" t="s">
        <v>43</v>
      </c>
      <c r="C16" s="136"/>
      <c r="D16" s="136"/>
      <c r="E16" s="136"/>
      <c r="F16" s="136"/>
      <c r="G16" s="136"/>
    </row>
    <row r="17" spans="1:7" ht="17.25">
      <c r="A17" s="10"/>
      <c r="B17" s="8"/>
      <c r="C17" s="8"/>
      <c r="D17" s="8"/>
      <c r="E17" s="8"/>
      <c r="F17" s="8"/>
      <c r="G17" s="8"/>
    </row>
    <row r="18" spans="1:7" ht="17.25">
      <c r="A18" s="138" t="s">
        <v>80</v>
      </c>
      <c r="B18" s="138"/>
      <c r="C18" s="138"/>
      <c r="D18" s="138"/>
      <c r="E18" s="138"/>
      <c r="F18" s="138"/>
      <c r="G18" s="138"/>
    </row>
    <row r="19" spans="1:7" ht="19.5">
      <c r="A19" s="8"/>
      <c r="B19" s="8"/>
      <c r="C19" s="8"/>
      <c r="D19" s="40"/>
      <c r="E19" s="40"/>
      <c r="F19" s="40"/>
      <c r="G19" s="8"/>
    </row>
    <row r="20" spans="1:7" ht="17.25">
      <c r="A20" s="10"/>
      <c r="B20" s="8"/>
      <c r="C20" s="8"/>
      <c r="D20" s="8"/>
      <c r="E20" s="8"/>
      <c r="F20" s="8"/>
      <c r="G20" s="8"/>
    </row>
    <row r="21" spans="1:7" ht="14.25">
      <c r="A21" s="11"/>
      <c r="B21" s="8"/>
      <c r="C21" s="8"/>
      <c r="D21" s="8"/>
      <c r="E21" s="8"/>
      <c r="F21" s="8"/>
      <c r="G21" s="8"/>
    </row>
    <row r="22" spans="1:7" ht="14.25">
      <c r="A22" s="8"/>
      <c r="B22" s="130" t="s">
        <v>81</v>
      </c>
      <c r="C22" s="130"/>
      <c r="D22" s="130"/>
      <c r="E22" s="130"/>
      <c r="F22" s="94"/>
      <c r="G22" s="8"/>
    </row>
    <row r="23" spans="1:7" ht="14.25">
      <c r="A23" s="12"/>
      <c r="B23" s="8"/>
      <c r="C23" s="8"/>
      <c r="D23" s="8"/>
      <c r="E23" s="8"/>
      <c r="F23" s="8"/>
      <c r="G23" s="8"/>
    </row>
    <row r="24" spans="1:7" ht="18" thickBot="1">
      <c r="A24" s="10"/>
      <c r="B24" s="8"/>
      <c r="C24" s="8"/>
      <c r="D24" s="8"/>
      <c r="E24" s="8"/>
      <c r="F24" s="8"/>
      <c r="G24" s="8"/>
    </row>
    <row r="25" spans="1:7" ht="33">
      <c r="A25" s="131" t="s">
        <v>10</v>
      </c>
      <c r="B25" s="131" t="s">
        <v>11</v>
      </c>
      <c r="C25" s="72" t="s">
        <v>59</v>
      </c>
      <c r="D25" s="133" t="s">
        <v>56</v>
      </c>
      <c r="E25" s="14" t="s">
        <v>44</v>
      </c>
      <c r="F25" s="72" t="s">
        <v>66</v>
      </c>
      <c r="G25" s="13" t="s">
        <v>12</v>
      </c>
    </row>
    <row r="26" spans="1:7" ht="17.25" thickBot="1">
      <c r="A26" s="132"/>
      <c r="B26" s="132"/>
      <c r="C26" s="15" t="s">
        <v>57</v>
      </c>
      <c r="D26" s="134"/>
      <c r="E26" s="15" t="s">
        <v>57</v>
      </c>
      <c r="F26" s="15" t="s">
        <v>57</v>
      </c>
      <c r="G26" s="15" t="s">
        <v>57</v>
      </c>
    </row>
    <row r="27" spans="1:7" ht="20.25" customHeight="1">
      <c r="A27" s="41">
        <v>1</v>
      </c>
      <c r="B27" s="17" t="s">
        <v>13</v>
      </c>
      <c r="C27" s="19">
        <v>110000</v>
      </c>
      <c r="D27" s="18">
        <v>1</v>
      </c>
      <c r="E27" s="19">
        <f>SUM(C27*D27)</f>
        <v>110000</v>
      </c>
      <c r="F27" s="19">
        <f>SUM(E27*10%)</f>
        <v>11000</v>
      </c>
      <c r="G27" s="20">
        <f>SUM(E27*5)+(E27+F27)*7</f>
        <v>1397000</v>
      </c>
    </row>
    <row r="28" spans="1:7" ht="20.25" customHeight="1">
      <c r="A28" s="42">
        <v>2</v>
      </c>
      <c r="B28" s="22" t="s">
        <v>14</v>
      </c>
      <c r="C28" s="24">
        <v>100000</v>
      </c>
      <c r="D28" s="23">
        <v>1</v>
      </c>
      <c r="E28" s="19">
        <f t="shared" ref="E28:E36" si="0">SUM(C28*D28)</f>
        <v>100000</v>
      </c>
      <c r="F28" s="19">
        <f t="shared" ref="F28:F36" si="1">SUM(E28*10%)</f>
        <v>10000</v>
      </c>
      <c r="G28" s="20">
        <f t="shared" ref="G28:G36" si="2">SUM(E28*5)+(E28+F28)*7</f>
        <v>1270000</v>
      </c>
    </row>
    <row r="29" spans="1:7" ht="20.25" customHeight="1">
      <c r="A29" s="41">
        <v>3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ht="20.25" customHeight="1">
      <c r="A30" s="42">
        <v>4</v>
      </c>
      <c r="B30" s="22" t="s">
        <v>0</v>
      </c>
      <c r="C30" s="24">
        <v>95000</v>
      </c>
      <c r="D30" s="23">
        <v>1</v>
      </c>
      <c r="E30" s="19">
        <f t="shared" si="0"/>
        <v>95000</v>
      </c>
      <c r="F30" s="19">
        <f t="shared" si="1"/>
        <v>9500</v>
      </c>
      <c r="G30" s="20">
        <f t="shared" si="2"/>
        <v>1206500</v>
      </c>
    </row>
    <row r="31" spans="1:7" ht="20.25" customHeight="1">
      <c r="A31" s="41">
        <v>5</v>
      </c>
      <c r="B31" s="22" t="s">
        <v>16</v>
      </c>
      <c r="C31" s="24">
        <v>95000</v>
      </c>
      <c r="D31" s="57">
        <v>21.5</v>
      </c>
      <c r="E31" s="19">
        <f t="shared" si="0"/>
        <v>2042500</v>
      </c>
      <c r="F31" s="19">
        <f t="shared" si="1"/>
        <v>204250</v>
      </c>
      <c r="G31" s="20">
        <f t="shared" si="2"/>
        <v>25939750</v>
      </c>
    </row>
    <row r="32" spans="1:7" ht="20.25" customHeight="1">
      <c r="A32" s="42">
        <v>6</v>
      </c>
      <c r="B32" s="22" t="s">
        <v>1</v>
      </c>
      <c r="C32" s="24">
        <v>95000</v>
      </c>
      <c r="D32" s="23">
        <v>2</v>
      </c>
      <c r="E32" s="19">
        <f t="shared" si="0"/>
        <v>190000</v>
      </c>
      <c r="F32" s="19">
        <f t="shared" si="1"/>
        <v>19000</v>
      </c>
      <c r="G32" s="20">
        <f t="shared" si="2"/>
        <v>2413000</v>
      </c>
    </row>
    <row r="33" spans="1:7" ht="20.25" customHeight="1">
      <c r="A33" s="41">
        <v>7</v>
      </c>
      <c r="B33" s="22" t="s">
        <v>18</v>
      </c>
      <c r="C33" s="24">
        <v>93300</v>
      </c>
      <c r="D33" s="23">
        <v>2</v>
      </c>
      <c r="E33" s="19">
        <f t="shared" si="0"/>
        <v>186600</v>
      </c>
      <c r="F33" s="19">
        <f t="shared" si="1"/>
        <v>18660</v>
      </c>
      <c r="G33" s="20">
        <f t="shared" si="2"/>
        <v>2369820</v>
      </c>
    </row>
    <row r="34" spans="1:7" ht="20.25" customHeight="1">
      <c r="A34" s="42">
        <v>8</v>
      </c>
      <c r="B34" s="22" t="s">
        <v>71</v>
      </c>
      <c r="C34" s="24">
        <v>93300</v>
      </c>
      <c r="D34" s="23">
        <v>1</v>
      </c>
      <c r="E34" s="19">
        <f t="shared" si="0"/>
        <v>93300</v>
      </c>
      <c r="F34" s="19">
        <f t="shared" si="1"/>
        <v>9330</v>
      </c>
      <c r="G34" s="20">
        <f t="shared" si="2"/>
        <v>1184910</v>
      </c>
    </row>
    <row r="35" spans="1:7" ht="20.25" customHeight="1">
      <c r="A35" s="41">
        <v>9</v>
      </c>
      <c r="B35" s="22" t="s">
        <v>82</v>
      </c>
      <c r="C35" s="24">
        <v>95000</v>
      </c>
      <c r="D35" s="23">
        <v>1</v>
      </c>
      <c r="E35" s="19">
        <f t="shared" si="0"/>
        <v>95000</v>
      </c>
      <c r="F35" s="19">
        <f t="shared" si="1"/>
        <v>9500</v>
      </c>
      <c r="G35" s="20">
        <f t="shared" si="2"/>
        <v>1206500</v>
      </c>
    </row>
    <row r="36" spans="1:7" ht="20.25" customHeight="1">
      <c r="A36" s="42">
        <v>10</v>
      </c>
      <c r="B36" s="22" t="s">
        <v>17</v>
      </c>
      <c r="C36" s="24">
        <v>93300</v>
      </c>
      <c r="D36" s="23">
        <v>2</v>
      </c>
      <c r="E36" s="19">
        <f t="shared" si="0"/>
        <v>186600</v>
      </c>
      <c r="F36" s="19">
        <f t="shared" si="1"/>
        <v>18660</v>
      </c>
      <c r="G36" s="20">
        <f t="shared" si="2"/>
        <v>2369820</v>
      </c>
    </row>
    <row r="37" spans="1:7" ht="20.25" customHeight="1">
      <c r="A37" s="43"/>
      <c r="B37" s="26" t="s">
        <v>19</v>
      </c>
      <c r="C37" s="26"/>
      <c r="D37" s="44">
        <f>SUM(D23:D36)</f>
        <v>33.5</v>
      </c>
      <c r="E37" s="28">
        <f>SUM(E27:E36)</f>
        <v>3194000</v>
      </c>
      <c r="F37" s="28">
        <f>SUM(F27:F36)</f>
        <v>319400</v>
      </c>
      <c r="G37" s="28">
        <f>SUM(G27:G36)</f>
        <v>40563800</v>
      </c>
    </row>
    <row r="38" spans="1:7" ht="18" thickBot="1">
      <c r="A38" s="74"/>
      <c r="B38" s="29" t="s">
        <v>20</v>
      </c>
      <c r="C38" s="29"/>
      <c r="D38" s="75"/>
      <c r="E38" s="30">
        <v>60000</v>
      </c>
      <c r="F38" s="30"/>
      <c r="G38" s="107">
        <f>SUM(E38*12)</f>
        <v>720000</v>
      </c>
    </row>
    <row r="39" spans="1:7" ht="18" thickBot="1">
      <c r="A39" s="31"/>
      <c r="B39" s="32" t="s">
        <v>21</v>
      </c>
      <c r="C39" s="73"/>
      <c r="D39" s="76">
        <f>SUM(D37)</f>
        <v>33.5</v>
      </c>
      <c r="E39" s="34">
        <f>SUM(E37:E38)</f>
        <v>3254000</v>
      </c>
      <c r="F39" s="97">
        <f>SUM(F37:F38)</f>
        <v>319400</v>
      </c>
      <c r="G39" s="35">
        <f>SUM(G37:G38)</f>
        <v>41283800</v>
      </c>
    </row>
    <row r="40" spans="1:7" ht="17.25">
      <c r="A40" s="36"/>
      <c r="B40" s="8"/>
      <c r="C40" s="8"/>
      <c r="D40" s="36"/>
      <c r="E40" s="8"/>
      <c r="F40" s="8"/>
      <c r="G40" s="8"/>
    </row>
    <row r="41" spans="1:7" ht="17.25">
      <c r="A41" s="36"/>
      <c r="B41" s="11"/>
      <c r="C41" s="11"/>
      <c r="D41" s="8"/>
      <c r="E41" s="8"/>
      <c r="F41" s="8"/>
      <c r="G41" s="36"/>
    </row>
    <row r="42" spans="1:7" ht="17.25">
      <c r="A42" s="36"/>
      <c r="B42" s="8"/>
      <c r="C42" s="8"/>
      <c r="D42" s="36"/>
      <c r="E42" s="8"/>
      <c r="F42" s="8"/>
      <c r="G42" s="8"/>
    </row>
    <row r="43" spans="1:7" ht="42.75" customHeight="1">
      <c r="A43" s="36"/>
      <c r="B43" s="128" t="s">
        <v>22</v>
      </c>
      <c r="C43" s="128"/>
      <c r="D43" s="38"/>
      <c r="E43" s="136" t="s">
        <v>23</v>
      </c>
      <c r="F43" s="136"/>
      <c r="G43" s="136"/>
    </row>
    <row r="44" spans="1:7" ht="17.25">
      <c r="A44" s="36"/>
      <c r="B44" s="9"/>
      <c r="C44" s="9"/>
      <c r="D44" s="36"/>
      <c r="E44" s="9"/>
      <c r="F44" s="9"/>
      <c r="G44" s="9"/>
    </row>
    <row r="45" spans="1:7" ht="17.25">
      <c r="A45" s="36"/>
      <c r="B45" s="9"/>
      <c r="C45" s="9"/>
      <c r="D45" s="36"/>
      <c r="E45" s="136"/>
      <c r="F45" s="136"/>
      <c r="G45" s="136"/>
    </row>
    <row r="46" spans="1:7" ht="17.25">
      <c r="A46" s="36"/>
      <c r="B46" s="36" t="s">
        <v>13</v>
      </c>
      <c r="C46" s="36"/>
      <c r="D46" s="9"/>
      <c r="E46" s="136" t="s">
        <v>83</v>
      </c>
      <c r="F46" s="136"/>
      <c r="G46" s="136"/>
    </row>
    <row r="47" spans="1:7" ht="17.25">
      <c r="A47" s="36"/>
      <c r="B47" s="36"/>
      <c r="C47" s="36"/>
      <c r="D47" s="9"/>
      <c r="E47" s="126"/>
      <c r="F47" s="126"/>
      <c r="G47" s="126"/>
    </row>
    <row r="48" spans="1:7" ht="52.5" customHeight="1">
      <c r="A48" s="36"/>
      <c r="B48" s="128" t="s">
        <v>24</v>
      </c>
      <c r="C48" s="128"/>
      <c r="D48" s="36"/>
      <c r="E48" s="126" t="s">
        <v>25</v>
      </c>
      <c r="F48" s="126"/>
      <c r="G48" s="126"/>
    </row>
    <row r="49" spans="1:7" ht="17.25">
      <c r="A49" s="9"/>
      <c r="B49" s="37"/>
      <c r="C49" s="37"/>
      <c r="D49" s="9"/>
      <c r="E49" s="126"/>
      <c r="F49" s="126"/>
      <c r="G49" s="126"/>
    </row>
    <row r="50" spans="1:7" ht="17.25">
      <c r="A50" s="9"/>
      <c r="B50" s="36"/>
      <c r="C50" s="36"/>
      <c r="D50" s="36" t="s">
        <v>26</v>
      </c>
      <c r="E50" s="9"/>
      <c r="F50" s="9"/>
      <c r="G50" s="39"/>
    </row>
    <row r="51" spans="1:7" ht="17.25">
      <c r="A51" s="9"/>
      <c r="B51" s="9"/>
      <c r="C51" s="9"/>
      <c r="D51" s="9"/>
      <c r="E51" s="9"/>
      <c r="F51" s="9"/>
      <c r="G51" s="52"/>
    </row>
    <row r="52" spans="1:7" ht="17.25">
      <c r="A52" s="9"/>
      <c r="B52" s="36"/>
      <c r="C52" s="36"/>
      <c r="D52" s="36"/>
      <c r="E52" s="9"/>
      <c r="F52" s="9"/>
      <c r="G52" s="36"/>
    </row>
    <row r="53" spans="1:7" ht="15">
      <c r="A53" s="1"/>
      <c r="B53" s="1"/>
      <c r="C53" s="1"/>
      <c r="D53" s="1"/>
      <c r="E53" s="1"/>
      <c r="F53" s="1"/>
      <c r="G53" s="1"/>
    </row>
    <row r="54" spans="1:7" ht="15">
      <c r="A54" s="1"/>
      <c r="B54" s="1"/>
      <c r="C54" s="1"/>
      <c r="D54" s="1"/>
      <c r="E54" s="3"/>
      <c r="F54" s="3"/>
      <c r="G54" s="1"/>
    </row>
  </sheetData>
  <mergeCells count="16">
    <mergeCell ref="E49:G49"/>
    <mergeCell ref="B43:C43"/>
    <mergeCell ref="E43:G43"/>
    <mergeCell ref="E45:G45"/>
    <mergeCell ref="E46:G46"/>
    <mergeCell ref="E47:G47"/>
    <mergeCell ref="B48:C48"/>
    <mergeCell ref="E48:G48"/>
    <mergeCell ref="D2:G8"/>
    <mergeCell ref="B14:E14"/>
    <mergeCell ref="A18:G18"/>
    <mergeCell ref="B22:E22"/>
    <mergeCell ref="A25:A26"/>
    <mergeCell ref="B25:B26"/>
    <mergeCell ref="D25:D26"/>
    <mergeCell ref="B16:G16"/>
  </mergeCells>
  <pageMargins left="0.7" right="0.7" top="0.75" bottom="0.75" header="0.3" footer="0.3"/>
  <pageSetup paperSize="9" scale="7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50"/>
  <sheetViews>
    <sheetView tabSelected="1" workbookViewId="0">
      <selection activeCell="E11" sqref="E11"/>
    </sheetView>
  </sheetViews>
  <sheetFormatPr defaultRowHeight="12.75"/>
  <cols>
    <col min="1" max="1" width="7.85546875" customWidth="1"/>
    <col min="2" max="2" width="26.42578125" customWidth="1"/>
    <col min="3" max="3" width="18.28515625" customWidth="1"/>
    <col min="4" max="4" width="16.5703125" customWidth="1"/>
    <col min="5" max="6" width="17" customWidth="1"/>
    <col min="7" max="7" width="17.5703125" customWidth="1"/>
  </cols>
  <sheetData>
    <row r="2" spans="1:7">
      <c r="D2" s="127" t="s">
        <v>99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0" spans="1:7" ht="16.5">
      <c r="A10" s="8"/>
      <c r="B10" s="8"/>
      <c r="C10" s="8"/>
      <c r="D10" s="92"/>
      <c r="E10" s="92"/>
      <c r="F10" s="92"/>
      <c r="G10" s="92"/>
    </row>
    <row r="11" spans="1:7" ht="16.5" customHeight="1">
      <c r="A11" s="8"/>
      <c r="B11" s="8"/>
      <c r="C11" s="8"/>
      <c r="D11" s="93"/>
      <c r="E11" s="93"/>
      <c r="F11" s="93"/>
      <c r="G11" s="93"/>
    </row>
    <row r="12" spans="1:7" ht="16.5">
      <c r="A12" s="8"/>
      <c r="B12" s="8"/>
      <c r="C12" s="8"/>
      <c r="D12" s="92"/>
      <c r="E12" s="92"/>
      <c r="F12" s="92"/>
      <c r="G12" s="92"/>
    </row>
    <row r="13" spans="1:7" ht="17.25">
      <c r="A13" s="9"/>
      <c r="B13" s="8"/>
      <c r="C13" s="8"/>
      <c r="D13" s="8"/>
      <c r="E13" s="7"/>
      <c r="F13" s="7"/>
      <c r="G13" s="7"/>
    </row>
    <row r="14" spans="1:7" ht="17.25">
      <c r="A14" s="8"/>
      <c r="B14" s="135" t="s">
        <v>9</v>
      </c>
      <c r="C14" s="135"/>
      <c r="D14" s="135"/>
      <c r="E14" s="135"/>
      <c r="F14" s="10"/>
      <c r="G14" s="8"/>
    </row>
    <row r="15" spans="1:7" ht="17.25">
      <c r="A15" s="10"/>
      <c r="B15" s="8"/>
      <c r="C15" s="8"/>
      <c r="D15" s="8"/>
      <c r="E15" s="8"/>
      <c r="F15" s="8"/>
      <c r="G15" s="8"/>
    </row>
    <row r="16" spans="1:7" ht="17.25">
      <c r="A16" s="8"/>
      <c r="B16" s="136" t="s">
        <v>43</v>
      </c>
      <c r="C16" s="136"/>
      <c r="D16" s="136"/>
      <c r="E16" s="136"/>
      <c r="F16" s="136"/>
      <c r="G16" s="136"/>
    </row>
    <row r="17" spans="1:7" ht="17.25">
      <c r="A17" s="10"/>
      <c r="B17" s="8"/>
      <c r="C17" s="8"/>
      <c r="D17" s="8"/>
      <c r="E17" s="8"/>
      <c r="F17" s="8"/>
      <c r="G17" s="8"/>
    </row>
    <row r="18" spans="1:7" ht="17.25" customHeight="1">
      <c r="A18" s="10"/>
      <c r="B18" s="129" t="s">
        <v>84</v>
      </c>
      <c r="C18" s="129"/>
      <c r="D18" s="129"/>
      <c r="E18" s="129"/>
      <c r="F18" s="129"/>
      <c r="G18" s="8"/>
    </row>
    <row r="19" spans="1:7" ht="14.25">
      <c r="A19" s="11"/>
      <c r="B19" s="8"/>
      <c r="C19" s="8"/>
      <c r="D19" s="8"/>
      <c r="E19" s="8"/>
      <c r="F19" s="8"/>
      <c r="G19" s="8"/>
    </row>
    <row r="20" spans="1:7" ht="14.25">
      <c r="A20" s="8"/>
      <c r="B20" s="130" t="s">
        <v>31</v>
      </c>
      <c r="C20" s="130"/>
      <c r="D20" s="130"/>
      <c r="E20" s="130"/>
      <c r="F20" s="94"/>
      <c r="G20" s="8"/>
    </row>
    <row r="21" spans="1:7" ht="14.25">
      <c r="A21" s="12"/>
      <c r="B21" s="8"/>
      <c r="C21" s="8"/>
      <c r="D21" s="8"/>
      <c r="E21" s="8"/>
      <c r="F21" s="8"/>
      <c r="G21" s="8"/>
    </row>
    <row r="22" spans="1:7" ht="18" thickBot="1">
      <c r="A22" s="10"/>
      <c r="B22" s="8"/>
      <c r="C22" s="8"/>
      <c r="D22" s="8"/>
      <c r="E22" s="8"/>
      <c r="F22" s="8"/>
      <c r="G22" s="8"/>
    </row>
    <row r="23" spans="1:7" ht="49.5">
      <c r="A23" s="131" t="s">
        <v>10</v>
      </c>
      <c r="B23" s="131" t="s">
        <v>11</v>
      </c>
      <c r="C23" s="72" t="s">
        <v>59</v>
      </c>
      <c r="D23" s="133" t="s">
        <v>56</v>
      </c>
      <c r="E23" s="14" t="s">
        <v>44</v>
      </c>
      <c r="F23" s="72" t="s">
        <v>66</v>
      </c>
      <c r="G23" s="13" t="s">
        <v>12</v>
      </c>
    </row>
    <row r="24" spans="1:7" ht="17.25" thickBot="1">
      <c r="A24" s="132"/>
      <c r="B24" s="132"/>
      <c r="C24" s="15" t="s">
        <v>57</v>
      </c>
      <c r="D24" s="134"/>
      <c r="E24" s="15" t="s">
        <v>57</v>
      </c>
      <c r="F24" s="15" t="s">
        <v>57</v>
      </c>
      <c r="G24" s="15" t="s">
        <v>57</v>
      </c>
    </row>
    <row r="25" spans="1:7" ht="23.25" customHeight="1">
      <c r="A25" s="16">
        <v>1</v>
      </c>
      <c r="B25" s="17" t="s">
        <v>13</v>
      </c>
      <c r="C25" s="119">
        <v>110000</v>
      </c>
      <c r="D25" s="120">
        <v>1</v>
      </c>
      <c r="E25" s="125">
        <f>SUM(C25*D25)</f>
        <v>110000</v>
      </c>
      <c r="F25" s="125">
        <f>SUM(E25*10%)</f>
        <v>11000</v>
      </c>
      <c r="G25" s="20">
        <f>SUM(E25*5)+(E25+F25)*7</f>
        <v>1397000</v>
      </c>
    </row>
    <row r="26" spans="1:7" ht="23.25" customHeight="1">
      <c r="A26" s="21">
        <v>2</v>
      </c>
      <c r="B26" s="22" t="s">
        <v>14</v>
      </c>
      <c r="C26" s="121">
        <v>100000</v>
      </c>
      <c r="D26" s="122">
        <v>1</v>
      </c>
      <c r="E26" s="125">
        <f t="shared" ref="E26:E33" si="0">SUM(C26*D26)</f>
        <v>100000</v>
      </c>
      <c r="F26" s="125">
        <f t="shared" ref="F26:F33" si="1">SUM(E26*10%)</f>
        <v>10000</v>
      </c>
      <c r="G26" s="20">
        <f t="shared" ref="G26:G33" si="2">SUM(E26*5)+(E26+F26)*7</f>
        <v>1270000</v>
      </c>
    </row>
    <row r="27" spans="1:7" ht="23.25" customHeight="1">
      <c r="A27" s="16">
        <v>3</v>
      </c>
      <c r="B27" s="22" t="s">
        <v>0</v>
      </c>
      <c r="C27" s="121">
        <v>95000</v>
      </c>
      <c r="D27" s="122">
        <v>1</v>
      </c>
      <c r="E27" s="125">
        <f t="shared" si="0"/>
        <v>95000</v>
      </c>
      <c r="F27" s="125">
        <f t="shared" si="1"/>
        <v>9500</v>
      </c>
      <c r="G27" s="20">
        <f t="shared" si="2"/>
        <v>1206500</v>
      </c>
    </row>
    <row r="28" spans="1:7" ht="23.25" customHeight="1">
      <c r="A28" s="21">
        <v>4</v>
      </c>
      <c r="B28" s="22" t="s">
        <v>15</v>
      </c>
      <c r="C28" s="121">
        <v>95000</v>
      </c>
      <c r="D28" s="122">
        <v>1</v>
      </c>
      <c r="E28" s="125">
        <f t="shared" si="0"/>
        <v>95000</v>
      </c>
      <c r="F28" s="125">
        <f t="shared" si="1"/>
        <v>9500</v>
      </c>
      <c r="G28" s="20">
        <f t="shared" si="2"/>
        <v>1206500</v>
      </c>
    </row>
    <row r="29" spans="1:7" ht="23.25" customHeight="1">
      <c r="A29" s="16">
        <v>5</v>
      </c>
      <c r="B29" s="22" t="s">
        <v>16</v>
      </c>
      <c r="C29" s="121">
        <v>95000</v>
      </c>
      <c r="D29" s="122">
        <v>14</v>
      </c>
      <c r="E29" s="125">
        <f t="shared" si="0"/>
        <v>1330000</v>
      </c>
      <c r="F29" s="125">
        <f t="shared" si="1"/>
        <v>133000</v>
      </c>
      <c r="G29" s="20">
        <f t="shared" si="2"/>
        <v>16891000</v>
      </c>
    </row>
    <row r="30" spans="1:7" ht="23.25" customHeight="1">
      <c r="A30" s="21">
        <v>6</v>
      </c>
      <c r="B30" s="22" t="s">
        <v>68</v>
      </c>
      <c r="C30" s="121">
        <v>93300</v>
      </c>
      <c r="D30" s="122">
        <v>1</v>
      </c>
      <c r="E30" s="125">
        <f t="shared" si="0"/>
        <v>93300</v>
      </c>
      <c r="F30" s="125">
        <f t="shared" si="1"/>
        <v>9330</v>
      </c>
      <c r="G30" s="20">
        <f t="shared" si="2"/>
        <v>1184910</v>
      </c>
    </row>
    <row r="31" spans="1:7" ht="23.25" customHeight="1">
      <c r="A31" s="16">
        <v>7</v>
      </c>
      <c r="B31" s="22" t="s">
        <v>17</v>
      </c>
      <c r="C31" s="121">
        <v>93300</v>
      </c>
      <c r="D31" s="122">
        <v>2</v>
      </c>
      <c r="E31" s="125">
        <f t="shared" si="0"/>
        <v>186600</v>
      </c>
      <c r="F31" s="125">
        <f t="shared" si="1"/>
        <v>18660</v>
      </c>
      <c r="G31" s="20">
        <f t="shared" si="2"/>
        <v>2369820</v>
      </c>
    </row>
    <row r="32" spans="1:7" ht="23.25" customHeight="1">
      <c r="A32" s="21">
        <v>8</v>
      </c>
      <c r="B32" s="22" t="s">
        <v>18</v>
      </c>
      <c r="C32" s="121">
        <v>93300</v>
      </c>
      <c r="D32" s="122">
        <v>2</v>
      </c>
      <c r="E32" s="125">
        <f t="shared" si="0"/>
        <v>186600</v>
      </c>
      <c r="F32" s="125">
        <f t="shared" si="1"/>
        <v>18660</v>
      </c>
      <c r="G32" s="20">
        <f t="shared" si="2"/>
        <v>2369820</v>
      </c>
    </row>
    <row r="33" spans="1:7" ht="23.25" customHeight="1">
      <c r="A33" s="16">
        <v>9</v>
      </c>
      <c r="B33" s="22" t="s">
        <v>1</v>
      </c>
      <c r="C33" s="121">
        <v>95000</v>
      </c>
      <c r="D33" s="122">
        <v>1</v>
      </c>
      <c r="E33" s="125">
        <f t="shared" si="0"/>
        <v>95000</v>
      </c>
      <c r="F33" s="125">
        <f t="shared" si="1"/>
        <v>9500</v>
      </c>
      <c r="G33" s="20">
        <f t="shared" si="2"/>
        <v>1206500</v>
      </c>
    </row>
    <row r="34" spans="1:7" ht="35.25" customHeight="1">
      <c r="A34" s="25"/>
      <c r="B34" s="26" t="s">
        <v>19</v>
      </c>
      <c r="C34" s="113"/>
      <c r="D34" s="115">
        <f>SUM(D25:D33)</f>
        <v>24</v>
      </c>
      <c r="E34" s="64">
        <f>SUM(E25:E33)</f>
        <v>2291500</v>
      </c>
      <c r="F34" s="123">
        <f>SUM(F25:F33)</f>
        <v>229150</v>
      </c>
      <c r="G34" s="116">
        <f>SUM(G25:G33)</f>
        <v>29102050</v>
      </c>
    </row>
    <row r="35" spans="1:7" ht="18" thickBot="1">
      <c r="A35" s="29"/>
      <c r="B35" s="29" t="s">
        <v>20</v>
      </c>
      <c r="C35" s="114"/>
      <c r="D35" s="117"/>
      <c r="E35" s="83">
        <v>10000</v>
      </c>
      <c r="F35" s="124"/>
      <c r="G35" s="116">
        <f>SUM(E35*12)</f>
        <v>120000</v>
      </c>
    </row>
    <row r="36" spans="1:7" ht="18" thickBot="1">
      <c r="A36" s="31"/>
      <c r="B36" s="32" t="s">
        <v>21</v>
      </c>
      <c r="C36" s="73"/>
      <c r="D36" s="118">
        <f>SUM(D34)</f>
        <v>24</v>
      </c>
      <c r="E36" s="81">
        <f>SUM(E34:E35)</f>
        <v>2301500</v>
      </c>
      <c r="F36" s="81">
        <f>SUM(F34:F35)</f>
        <v>229150</v>
      </c>
      <c r="G36" s="81">
        <f>SUM(G34:G35)</f>
        <v>29222050</v>
      </c>
    </row>
    <row r="37" spans="1:7" ht="17.25">
      <c r="A37" s="39"/>
      <c r="B37" s="39"/>
      <c r="C37" s="39"/>
      <c r="D37" s="58"/>
      <c r="E37" s="90"/>
      <c r="F37" s="90"/>
      <c r="G37" s="90"/>
    </row>
    <row r="38" spans="1:7" ht="17.25">
      <c r="A38" s="39"/>
      <c r="B38" s="39"/>
      <c r="C38" s="39"/>
      <c r="D38" s="58"/>
      <c r="E38" s="90"/>
      <c r="F38" s="90"/>
      <c r="G38" s="90"/>
    </row>
    <row r="39" spans="1:7" ht="17.25">
      <c r="A39" s="36"/>
      <c r="B39" s="8"/>
      <c r="C39" s="8"/>
      <c r="D39" s="36"/>
      <c r="E39" s="8"/>
      <c r="F39" s="8"/>
      <c r="G39" s="8"/>
    </row>
    <row r="40" spans="1:7" ht="33" customHeight="1">
      <c r="A40" s="36"/>
      <c r="B40" s="128" t="s">
        <v>22</v>
      </c>
      <c r="C40" s="128"/>
      <c r="D40" s="128"/>
      <c r="E40" s="36"/>
      <c r="F40" s="36"/>
      <c r="G40" s="36" t="s">
        <v>23</v>
      </c>
    </row>
    <row r="41" spans="1:7" ht="17.25">
      <c r="A41" s="36"/>
      <c r="B41" s="9"/>
      <c r="C41" s="9"/>
      <c r="D41" s="36"/>
      <c r="E41" s="9"/>
      <c r="F41" s="9"/>
      <c r="G41" s="9"/>
    </row>
    <row r="42" spans="1:7" ht="17.25">
      <c r="A42" s="36"/>
      <c r="B42" s="9"/>
      <c r="C42" s="9"/>
      <c r="D42" s="36"/>
      <c r="E42" s="9"/>
      <c r="F42" s="9"/>
      <c r="G42" s="9"/>
    </row>
    <row r="43" spans="1:7" ht="17.25">
      <c r="A43" s="36"/>
      <c r="B43" s="36" t="s">
        <v>85</v>
      </c>
      <c r="C43" s="36"/>
      <c r="D43" s="9"/>
      <c r="E43" s="9"/>
      <c r="F43" s="9"/>
      <c r="G43" s="36" t="s">
        <v>86</v>
      </c>
    </row>
    <row r="44" spans="1:7" ht="17.25">
      <c r="A44" s="36"/>
      <c r="B44" s="36"/>
      <c r="C44" s="36"/>
      <c r="D44" s="9"/>
      <c r="E44" s="9"/>
      <c r="F44" s="9"/>
      <c r="G44" s="36"/>
    </row>
    <row r="45" spans="1:7" ht="17.25">
      <c r="A45" s="9"/>
      <c r="B45" s="36"/>
      <c r="C45" s="36"/>
      <c r="D45" s="9"/>
      <c r="E45" s="9"/>
      <c r="F45" s="9"/>
      <c r="G45" s="9"/>
    </row>
    <row r="46" spans="1:7" ht="55.5" customHeight="1">
      <c r="A46" s="9"/>
      <c r="B46" s="128" t="s">
        <v>24</v>
      </c>
      <c r="C46" s="128"/>
      <c r="D46" s="128"/>
      <c r="E46" s="9"/>
      <c r="F46" s="9"/>
      <c r="G46" s="39" t="s">
        <v>25</v>
      </c>
    </row>
    <row r="47" spans="1:7" ht="17.25">
      <c r="A47" s="9"/>
      <c r="B47" s="9"/>
      <c r="C47" s="9"/>
      <c r="D47" s="9"/>
      <c r="E47" s="9"/>
      <c r="F47" s="9"/>
      <c r="G47" s="8"/>
    </row>
    <row r="48" spans="1:7" ht="17.25">
      <c r="A48" s="9"/>
      <c r="B48" s="9"/>
      <c r="C48" s="9"/>
      <c r="D48" s="36" t="s">
        <v>26</v>
      </c>
      <c r="E48" s="9"/>
      <c r="F48" s="9"/>
      <c r="G48" s="8"/>
    </row>
    <row r="49" spans="1:7" ht="17.25">
      <c r="A49" s="9"/>
      <c r="B49" s="9"/>
      <c r="C49" s="9"/>
      <c r="D49" s="9"/>
      <c r="E49" s="36"/>
      <c r="F49" s="36"/>
      <c r="G49" s="8"/>
    </row>
    <row r="50" spans="1:7" ht="15">
      <c r="A50" s="6"/>
      <c r="B50" s="6"/>
      <c r="C50" s="6"/>
      <c r="D50" s="6"/>
      <c r="E50" s="6"/>
      <c r="F50" s="6"/>
    </row>
  </sheetData>
  <mergeCells count="10">
    <mergeCell ref="D2:G8"/>
    <mergeCell ref="B14:E14"/>
    <mergeCell ref="B16:G16"/>
    <mergeCell ref="B20:E20"/>
    <mergeCell ref="B18:F18"/>
    <mergeCell ref="B46:D46"/>
    <mergeCell ref="B40:D40"/>
    <mergeCell ref="A23:A24"/>
    <mergeCell ref="B23:B24"/>
    <mergeCell ref="D23:D24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53"/>
  <sheetViews>
    <sheetView workbookViewId="0">
      <selection activeCell="A11" sqref="A11:IV17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6" width="17.7109375" customWidth="1"/>
    <col min="7" max="7" width="20" customWidth="1"/>
    <col min="8" max="8" width="4.28515625" customWidth="1"/>
  </cols>
  <sheetData>
    <row r="2" spans="1:8" ht="12.75" customHeight="1">
      <c r="D2" s="127" t="s">
        <v>91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2.75" customHeight="1">
      <c r="A10" s="8"/>
      <c r="B10" s="8"/>
      <c r="C10" s="8"/>
      <c r="D10" s="92"/>
      <c r="E10" s="92"/>
      <c r="F10" s="92"/>
      <c r="G10" s="92"/>
      <c r="H10" s="55"/>
    </row>
    <row r="11" spans="1:8" ht="17.25">
      <c r="A11" s="9"/>
      <c r="B11" s="8"/>
      <c r="C11" s="8"/>
      <c r="D11" s="93"/>
      <c r="E11" s="93"/>
      <c r="F11" s="93"/>
      <c r="G11" s="93"/>
      <c r="H11" s="55"/>
    </row>
    <row r="12" spans="1:8" ht="17.25">
      <c r="A12" s="9"/>
      <c r="B12" s="8"/>
      <c r="C12" s="8"/>
      <c r="D12" s="8"/>
      <c r="E12" s="8"/>
      <c r="F12" s="8"/>
      <c r="G12" s="8"/>
      <c r="H12" s="8"/>
    </row>
    <row r="13" spans="1:8" ht="16.5" customHeight="1">
      <c r="A13" s="8"/>
      <c r="B13" s="135" t="s">
        <v>9</v>
      </c>
      <c r="C13" s="135"/>
      <c r="D13" s="135"/>
      <c r="E13" s="135"/>
      <c r="F13" s="10"/>
      <c r="G13" s="8"/>
      <c r="H13" s="8"/>
    </row>
    <row r="14" spans="1:8" ht="17.25">
      <c r="A14" s="10"/>
      <c r="B14" s="8"/>
      <c r="C14" s="8"/>
      <c r="D14" s="8"/>
      <c r="E14" s="8"/>
      <c r="F14" s="8"/>
      <c r="G14" s="8"/>
      <c r="H14" s="8"/>
    </row>
    <row r="15" spans="1:8" ht="15.75" customHeight="1">
      <c r="A15" s="8"/>
      <c r="B15" s="136" t="s">
        <v>43</v>
      </c>
      <c r="C15" s="136"/>
      <c r="D15" s="136"/>
      <c r="E15" s="136"/>
      <c r="F15" s="136"/>
      <c r="G15" s="136"/>
      <c r="H15" s="8"/>
    </row>
    <row r="16" spans="1:8" ht="17.25">
      <c r="A16" s="10"/>
      <c r="B16" s="8"/>
      <c r="C16" s="8"/>
      <c r="D16" s="8"/>
      <c r="E16" s="8"/>
      <c r="F16" s="8"/>
      <c r="G16" s="8"/>
      <c r="H16" s="8"/>
    </row>
    <row r="17" spans="1:8" ht="36" customHeight="1">
      <c r="A17" s="10"/>
      <c r="B17" s="137" t="s">
        <v>50</v>
      </c>
      <c r="C17" s="137"/>
      <c r="D17" s="137"/>
      <c r="E17" s="137"/>
      <c r="F17" s="137"/>
      <c r="G17" s="137"/>
      <c r="H17" s="8"/>
    </row>
    <row r="18" spans="1:8" ht="19.5">
      <c r="A18" s="8"/>
      <c r="B18" s="8"/>
      <c r="C18" s="8"/>
      <c r="D18" s="40"/>
      <c r="E18" s="40"/>
      <c r="F18" s="40"/>
      <c r="G18" s="8"/>
      <c r="H18" s="8"/>
    </row>
    <row r="19" spans="1:8" ht="17.25">
      <c r="A19" s="10"/>
      <c r="B19" s="8"/>
      <c r="C19" s="8"/>
      <c r="D19" s="8"/>
      <c r="E19" s="8"/>
      <c r="F19" s="8"/>
      <c r="G19" s="8"/>
      <c r="H19" s="8"/>
    </row>
    <row r="20" spans="1:8" ht="14.25">
      <c r="A20" s="11"/>
      <c r="B20" s="8"/>
      <c r="C20" s="8"/>
      <c r="D20" s="8"/>
      <c r="E20" s="8"/>
      <c r="F20" s="8"/>
      <c r="G20" s="8"/>
      <c r="H20" s="8"/>
    </row>
    <row r="21" spans="1:8" ht="14.25">
      <c r="A21" s="8"/>
      <c r="B21" s="130" t="s">
        <v>33</v>
      </c>
      <c r="C21" s="130"/>
      <c r="D21" s="130"/>
      <c r="E21" s="130"/>
      <c r="F21" s="94"/>
      <c r="G21" s="8"/>
      <c r="H21" s="8"/>
    </row>
    <row r="22" spans="1:8" ht="14.25">
      <c r="A22" s="12"/>
      <c r="B22" s="8"/>
      <c r="C22" s="8"/>
      <c r="D22" s="8"/>
      <c r="E22" s="8"/>
      <c r="F22" s="8"/>
      <c r="G22" s="8"/>
      <c r="H22" s="8"/>
    </row>
    <row r="23" spans="1:8" ht="18" thickBot="1">
      <c r="A23" s="10"/>
      <c r="B23" s="8"/>
      <c r="C23" s="8"/>
      <c r="D23" s="8"/>
      <c r="E23" s="8"/>
      <c r="F23" s="8"/>
      <c r="G23" s="8"/>
      <c r="H23" s="8"/>
    </row>
    <row r="24" spans="1:8" ht="33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  <c r="H24" s="8"/>
    </row>
    <row r="25" spans="1:8" ht="25.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  <c r="H25" s="8"/>
    </row>
    <row r="26" spans="1:8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  <c r="H26" s="8"/>
    </row>
    <row r="27" spans="1:8" ht="16.5">
      <c r="A27" s="42">
        <v>2</v>
      </c>
      <c r="B27" s="22" t="s">
        <v>14</v>
      </c>
      <c r="C27" s="24">
        <v>100000</v>
      </c>
      <c r="D27" s="23">
        <v>1</v>
      </c>
      <c r="E27" s="19">
        <f t="shared" ref="E27:E36" si="0">SUM(C27*D27)</f>
        <v>100000</v>
      </c>
      <c r="F27" s="19">
        <f t="shared" ref="F27:F36" si="1">SUM(E27*10%)</f>
        <v>10000</v>
      </c>
      <c r="G27" s="20">
        <f t="shared" ref="G27:G36" si="2">SUM(E27*5)+(E27+F27)*7</f>
        <v>1270000</v>
      </c>
      <c r="H27" s="8"/>
    </row>
    <row r="28" spans="1:8" ht="16.5">
      <c r="A28" s="42">
        <v>3</v>
      </c>
      <c r="B28" s="22" t="s">
        <v>0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  <c r="H28" s="8"/>
    </row>
    <row r="29" spans="1:8" ht="16.5">
      <c r="A29" s="42">
        <v>4</v>
      </c>
      <c r="B29" s="22" t="s">
        <v>15</v>
      </c>
      <c r="C29" s="24">
        <v>95000</v>
      </c>
      <c r="D29" s="23">
        <v>1</v>
      </c>
      <c r="E29" s="24">
        <f t="shared" si="0"/>
        <v>95000</v>
      </c>
      <c r="F29" s="19">
        <f t="shared" si="1"/>
        <v>9500</v>
      </c>
      <c r="G29" s="20">
        <f t="shared" si="2"/>
        <v>1206500</v>
      </c>
      <c r="H29" s="8"/>
    </row>
    <row r="30" spans="1:8" ht="16.5" customHeight="1">
      <c r="A30" s="42">
        <v>5</v>
      </c>
      <c r="B30" s="22" t="s">
        <v>27</v>
      </c>
      <c r="C30" s="24">
        <v>93300</v>
      </c>
      <c r="D30" s="23">
        <v>1</v>
      </c>
      <c r="E30" s="24">
        <f t="shared" si="0"/>
        <v>93300</v>
      </c>
      <c r="F30" s="19">
        <f t="shared" si="1"/>
        <v>9330</v>
      </c>
      <c r="G30" s="20">
        <f t="shared" si="2"/>
        <v>1184910</v>
      </c>
      <c r="H30" s="8"/>
    </row>
    <row r="31" spans="1:8" ht="16.5">
      <c r="A31" s="42">
        <v>6</v>
      </c>
      <c r="B31" s="22" t="s">
        <v>16</v>
      </c>
      <c r="C31" s="24">
        <v>95000</v>
      </c>
      <c r="D31" s="23">
        <v>22</v>
      </c>
      <c r="E31" s="24">
        <f t="shared" si="0"/>
        <v>2090000</v>
      </c>
      <c r="F31" s="19">
        <f t="shared" si="1"/>
        <v>209000</v>
      </c>
      <c r="G31" s="20">
        <f t="shared" si="2"/>
        <v>26543000</v>
      </c>
      <c r="H31" s="8"/>
    </row>
    <row r="32" spans="1:8" ht="16.5">
      <c r="A32" s="42">
        <v>8</v>
      </c>
      <c r="B32" s="22" t="s">
        <v>1</v>
      </c>
      <c r="C32" s="24">
        <v>95000</v>
      </c>
      <c r="D32" s="23">
        <v>2</v>
      </c>
      <c r="E32" s="24">
        <f t="shared" si="0"/>
        <v>190000</v>
      </c>
      <c r="F32" s="19">
        <f t="shared" si="1"/>
        <v>19000</v>
      </c>
      <c r="G32" s="20">
        <f t="shared" si="2"/>
        <v>2413000</v>
      </c>
      <c r="H32" s="8"/>
    </row>
    <row r="33" spans="1:8" ht="16.5">
      <c r="A33" s="42">
        <v>9</v>
      </c>
      <c r="B33" s="22" t="s">
        <v>18</v>
      </c>
      <c r="C33" s="24">
        <v>93300</v>
      </c>
      <c r="D33" s="23">
        <v>2</v>
      </c>
      <c r="E33" s="24">
        <f t="shared" si="0"/>
        <v>186600</v>
      </c>
      <c r="F33" s="19">
        <f t="shared" si="1"/>
        <v>18660</v>
      </c>
      <c r="G33" s="20">
        <f t="shared" si="2"/>
        <v>2369820</v>
      </c>
      <c r="H33" s="8"/>
    </row>
    <row r="34" spans="1:8" ht="16.5">
      <c r="A34" s="42">
        <v>10</v>
      </c>
      <c r="B34" s="22" t="s">
        <v>17</v>
      </c>
      <c r="C34" s="24">
        <v>93300</v>
      </c>
      <c r="D34" s="23">
        <v>2</v>
      </c>
      <c r="E34" s="24">
        <f t="shared" si="0"/>
        <v>186600</v>
      </c>
      <c r="F34" s="19">
        <f t="shared" si="1"/>
        <v>18660</v>
      </c>
      <c r="G34" s="20">
        <f t="shared" si="2"/>
        <v>2369820</v>
      </c>
      <c r="H34" s="8"/>
    </row>
    <row r="35" spans="1:8" ht="16.5">
      <c r="A35" s="42">
        <v>11</v>
      </c>
      <c r="B35" s="22" t="s">
        <v>28</v>
      </c>
      <c r="C35" s="24">
        <v>93300</v>
      </c>
      <c r="D35" s="23">
        <v>1</v>
      </c>
      <c r="E35" s="24">
        <f t="shared" si="0"/>
        <v>93300</v>
      </c>
      <c r="F35" s="19">
        <f t="shared" si="1"/>
        <v>9330</v>
      </c>
      <c r="G35" s="20">
        <f t="shared" si="2"/>
        <v>1184910</v>
      </c>
      <c r="H35" s="8"/>
    </row>
    <row r="36" spans="1:8" ht="16.5">
      <c r="A36" s="42">
        <v>12</v>
      </c>
      <c r="B36" s="22" t="s">
        <v>29</v>
      </c>
      <c r="C36" s="24">
        <v>93300</v>
      </c>
      <c r="D36" s="23">
        <v>1</v>
      </c>
      <c r="E36" s="24">
        <f t="shared" si="0"/>
        <v>93300</v>
      </c>
      <c r="F36" s="19">
        <f t="shared" si="1"/>
        <v>9330</v>
      </c>
      <c r="G36" s="20">
        <f t="shared" si="2"/>
        <v>1184910</v>
      </c>
      <c r="H36" s="8"/>
    </row>
    <row r="37" spans="1:8" s="6" customFormat="1" ht="15.75" customHeight="1">
      <c r="A37" s="43"/>
      <c r="B37" s="26" t="s">
        <v>19</v>
      </c>
      <c r="C37" s="26"/>
      <c r="D37" s="27">
        <f>SUM(D23:D36)</f>
        <v>35</v>
      </c>
      <c r="E37" s="28">
        <f>SUM(E26:E36)</f>
        <v>3333100</v>
      </c>
      <c r="F37" s="28">
        <f>SUM(F26:F36)</f>
        <v>333310</v>
      </c>
      <c r="G37" s="28">
        <f>SUM(G26:G36)</f>
        <v>42330370</v>
      </c>
      <c r="H37" s="9"/>
    </row>
    <row r="38" spans="1:8" s="6" customFormat="1" ht="15.75" customHeight="1" thickBot="1">
      <c r="A38" s="74"/>
      <c r="B38" s="29" t="s">
        <v>20</v>
      </c>
      <c r="C38" s="29"/>
      <c r="D38" s="29"/>
      <c r="E38" s="30">
        <v>150000</v>
      </c>
      <c r="F38" s="96"/>
      <c r="G38" s="98">
        <f>(115000*12)+(35000*8)</f>
        <v>1660000</v>
      </c>
      <c r="H38" s="9"/>
    </row>
    <row r="39" spans="1:8" s="6" customFormat="1" ht="15.75" customHeight="1" thickBot="1">
      <c r="A39" s="31"/>
      <c r="B39" s="32" t="s">
        <v>21</v>
      </c>
      <c r="C39" s="73"/>
      <c r="D39" s="33">
        <f>SUM(D37)</f>
        <v>35</v>
      </c>
      <c r="E39" s="34">
        <f>SUM(E37:E38)</f>
        <v>3483100</v>
      </c>
      <c r="F39" s="97">
        <f>SUM(F37:F38)</f>
        <v>333310</v>
      </c>
      <c r="G39" s="77">
        <f>SUM(G37:G38)</f>
        <v>43990370</v>
      </c>
      <c r="H39" s="9"/>
    </row>
    <row r="40" spans="1:8" ht="17.25">
      <c r="A40" s="36"/>
      <c r="B40" s="8"/>
      <c r="C40" s="8"/>
      <c r="D40" s="36"/>
      <c r="E40" s="8"/>
      <c r="F40" s="8"/>
      <c r="G40" s="8"/>
      <c r="H40" s="8"/>
    </row>
    <row r="41" spans="1:8" ht="17.25">
      <c r="A41" s="36"/>
      <c r="B41" s="8"/>
      <c r="C41" s="8"/>
      <c r="D41" s="36"/>
      <c r="E41" s="8"/>
      <c r="F41" s="8"/>
      <c r="G41" s="8"/>
      <c r="H41" s="8"/>
    </row>
    <row r="42" spans="1:8" ht="46.5" customHeight="1">
      <c r="A42" s="36"/>
      <c r="B42" s="128" t="s">
        <v>22</v>
      </c>
      <c r="C42" s="128"/>
      <c r="D42" s="38"/>
      <c r="E42" s="36"/>
      <c r="F42" s="36"/>
      <c r="G42" s="36" t="s">
        <v>23</v>
      </c>
      <c r="H42" s="8"/>
    </row>
    <row r="43" spans="1:8" ht="17.25">
      <c r="A43" s="36"/>
      <c r="B43" s="9"/>
      <c r="C43" s="9"/>
      <c r="D43" s="36"/>
      <c r="E43" s="9"/>
      <c r="F43" s="9"/>
      <c r="G43" s="9"/>
      <c r="H43" s="8"/>
    </row>
    <row r="44" spans="1:8" ht="17.25">
      <c r="A44" s="36"/>
      <c r="B44" s="9"/>
      <c r="C44" s="9"/>
      <c r="D44" s="36"/>
      <c r="E44" s="9"/>
      <c r="F44" s="9"/>
      <c r="G44" s="9"/>
      <c r="H44" s="8"/>
    </row>
    <row r="45" spans="1:8" ht="17.25">
      <c r="A45" s="36"/>
      <c r="B45" s="36" t="s">
        <v>13</v>
      </c>
      <c r="C45" s="36"/>
      <c r="D45" s="9"/>
      <c r="E45" s="9"/>
      <c r="F45" s="9"/>
      <c r="G45" s="36" t="s">
        <v>2</v>
      </c>
      <c r="H45" s="8"/>
    </row>
    <row r="46" spans="1:8" ht="17.25">
      <c r="A46" s="36"/>
      <c r="B46" s="36"/>
      <c r="C46" s="36"/>
      <c r="D46" s="9"/>
      <c r="E46" s="9"/>
      <c r="F46" s="9"/>
      <c r="G46" s="36"/>
      <c r="H46" s="8"/>
    </row>
    <row r="47" spans="1:8" ht="17.25">
      <c r="A47" s="9"/>
      <c r="B47" s="36"/>
      <c r="C47" s="36"/>
      <c r="D47" s="9"/>
      <c r="E47" s="9"/>
      <c r="F47" s="9"/>
      <c r="G47" s="39"/>
      <c r="H47" s="8"/>
    </row>
    <row r="48" spans="1:8" ht="61.5" customHeight="1">
      <c r="A48" s="9"/>
      <c r="B48" s="128" t="s">
        <v>24</v>
      </c>
      <c r="C48" s="128"/>
      <c r="D48" s="9"/>
      <c r="E48" s="9"/>
      <c r="F48" s="9"/>
      <c r="G48" s="39" t="s">
        <v>25</v>
      </c>
      <c r="H48" s="8"/>
    </row>
    <row r="49" spans="1:8" ht="17.25">
      <c r="A49" s="9"/>
      <c r="B49" s="9"/>
      <c r="C49" s="9"/>
      <c r="D49" s="9"/>
      <c r="E49" s="36" t="s">
        <v>26</v>
      </c>
      <c r="F49" s="36"/>
      <c r="G49" s="52"/>
      <c r="H49" s="8"/>
    </row>
    <row r="50" spans="1:8" ht="17.25">
      <c r="A50" s="9"/>
      <c r="B50" s="36"/>
      <c r="C50" s="36"/>
      <c r="D50" s="9"/>
      <c r="E50" s="9"/>
      <c r="F50" s="9"/>
      <c r="G50" s="36"/>
      <c r="H50" s="8"/>
    </row>
    <row r="51" spans="1:8" ht="15">
      <c r="A51" s="1"/>
      <c r="B51" s="1"/>
      <c r="C51" s="1"/>
      <c r="D51" s="1"/>
      <c r="E51" s="1"/>
      <c r="F51" s="1"/>
      <c r="G51" s="1"/>
    </row>
    <row r="52" spans="1:8" ht="15">
      <c r="A52" s="1"/>
      <c r="B52" s="1"/>
      <c r="C52" s="1"/>
      <c r="D52" s="1"/>
      <c r="E52" s="3"/>
      <c r="F52" s="3"/>
      <c r="G52" s="1"/>
    </row>
    <row r="53" spans="1:8" ht="15">
      <c r="A53" s="6"/>
      <c r="B53" s="6"/>
      <c r="C53" s="6"/>
      <c r="D53" s="6"/>
      <c r="E53" s="6"/>
      <c r="F53" s="6"/>
      <c r="G53" s="6"/>
    </row>
  </sheetData>
  <mergeCells count="10">
    <mergeCell ref="A24:A25"/>
    <mergeCell ref="B24:B25"/>
    <mergeCell ref="D24:D25"/>
    <mergeCell ref="B13:E13"/>
    <mergeCell ref="B15:G15"/>
    <mergeCell ref="D2:G8"/>
    <mergeCell ref="B42:C42"/>
    <mergeCell ref="B48:C48"/>
    <mergeCell ref="B17:G17"/>
    <mergeCell ref="B21:E21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49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56"/>
  <sheetViews>
    <sheetView workbookViewId="0">
      <selection activeCell="A11" sqref="A11:IV17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6" width="17.7109375" customWidth="1"/>
    <col min="7" max="7" width="19" customWidth="1"/>
    <col min="8" max="8" width="34.28515625" bestFit="1" customWidth="1"/>
  </cols>
  <sheetData>
    <row r="2" spans="1:8" ht="12.75" customHeight="1">
      <c r="D2" s="127" t="s">
        <v>92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2.75" customHeight="1">
      <c r="A10" s="8"/>
      <c r="B10" s="8"/>
      <c r="C10" s="8"/>
      <c r="D10" s="92"/>
      <c r="E10" s="92"/>
      <c r="F10" s="92"/>
      <c r="G10" s="92"/>
      <c r="H10" s="55"/>
    </row>
    <row r="11" spans="1:8" ht="15" customHeight="1">
      <c r="A11" s="9"/>
      <c r="B11" s="8"/>
      <c r="C11" s="8"/>
      <c r="D11" s="93"/>
      <c r="E11" s="93"/>
      <c r="F11" s="93"/>
      <c r="G11" s="93"/>
      <c r="H11" s="55"/>
    </row>
    <row r="12" spans="1:8" ht="15" customHeight="1">
      <c r="A12" s="9"/>
      <c r="B12" s="8"/>
      <c r="C12" s="8"/>
      <c r="D12" s="8"/>
      <c r="E12" s="55"/>
      <c r="F12" s="55"/>
      <c r="G12" s="55"/>
      <c r="H12" s="55"/>
    </row>
    <row r="13" spans="1:8" ht="18" customHeight="1">
      <c r="A13" s="8"/>
      <c r="B13" s="135" t="s">
        <v>9</v>
      </c>
      <c r="C13" s="135"/>
      <c r="D13" s="135"/>
      <c r="E13" s="135"/>
      <c r="F13" s="10"/>
      <c r="G13" s="8"/>
    </row>
    <row r="14" spans="1:8" ht="17.25">
      <c r="A14" s="10"/>
      <c r="B14" s="8"/>
      <c r="C14" s="8"/>
      <c r="D14" s="8"/>
      <c r="E14" s="8"/>
      <c r="F14" s="8"/>
      <c r="G14" s="8"/>
    </row>
    <row r="15" spans="1:8" ht="16.5" customHeight="1">
      <c r="A15" s="8"/>
      <c r="B15" s="136" t="s">
        <v>43</v>
      </c>
      <c r="C15" s="136"/>
      <c r="D15" s="136"/>
      <c r="E15" s="136"/>
      <c r="F15" s="136"/>
      <c r="G15" s="136"/>
    </row>
    <row r="16" spans="1:8" ht="17.25">
      <c r="A16" s="10"/>
      <c r="B16" s="8"/>
      <c r="C16" s="8"/>
      <c r="D16" s="8"/>
      <c r="E16" s="8"/>
      <c r="F16" s="8"/>
      <c r="G16" s="8"/>
    </row>
    <row r="17" spans="1:7" ht="17.25">
      <c r="A17" s="10"/>
      <c r="B17" s="138" t="s">
        <v>53</v>
      </c>
      <c r="C17" s="138"/>
      <c r="D17" s="138"/>
      <c r="E17" s="138"/>
      <c r="F17" s="138"/>
      <c r="G17" s="138"/>
    </row>
    <row r="18" spans="1:7" ht="19.5">
      <c r="A18" s="8"/>
      <c r="B18" s="8"/>
      <c r="C18" s="8"/>
      <c r="D18" s="40"/>
      <c r="E18" s="40"/>
      <c r="F18" s="40"/>
      <c r="G18" s="8"/>
    </row>
    <row r="19" spans="1:7" ht="19.5">
      <c r="A19" s="8"/>
      <c r="B19" s="8"/>
      <c r="C19" s="8"/>
      <c r="D19" s="40"/>
      <c r="E19" s="40"/>
      <c r="F19" s="40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33</v>
      </c>
      <c r="C21" s="130"/>
      <c r="D21" s="130"/>
      <c r="E21" s="130"/>
      <c r="F21" s="94"/>
      <c r="G21" s="8"/>
    </row>
    <row r="22" spans="1:7" ht="14.25">
      <c r="A22" s="8"/>
      <c r="B22" s="94"/>
      <c r="C22" s="94"/>
      <c r="D22" s="94"/>
      <c r="E22" s="94"/>
      <c r="F22" s="94"/>
      <c r="G22" s="8"/>
    </row>
    <row r="23" spans="1:7" ht="14.25">
      <c r="A23" s="12"/>
      <c r="B23" s="8"/>
      <c r="C23" s="8"/>
      <c r="D23" s="8"/>
      <c r="E23" s="8"/>
      <c r="F23" s="8"/>
      <c r="G23" s="8"/>
    </row>
    <row r="24" spans="1:7" ht="18" thickBot="1">
      <c r="A24" s="10"/>
      <c r="B24" s="8"/>
      <c r="C24" s="8"/>
      <c r="D24" s="8"/>
      <c r="E24" s="8"/>
      <c r="F24" s="8"/>
      <c r="G24" s="8"/>
    </row>
    <row r="25" spans="1:7" s="5" customFormat="1" ht="32.25" customHeight="1">
      <c r="A25" s="131" t="s">
        <v>10</v>
      </c>
      <c r="B25" s="131" t="s">
        <v>11</v>
      </c>
      <c r="C25" s="72" t="s">
        <v>59</v>
      </c>
      <c r="D25" s="133" t="s">
        <v>56</v>
      </c>
      <c r="E25" s="14" t="s">
        <v>44</v>
      </c>
      <c r="F25" s="72" t="s">
        <v>66</v>
      </c>
      <c r="G25" s="13" t="s">
        <v>12</v>
      </c>
    </row>
    <row r="26" spans="1:7" s="5" customFormat="1" ht="24" customHeight="1" thickBot="1">
      <c r="A26" s="132"/>
      <c r="B26" s="132"/>
      <c r="C26" s="15" t="s">
        <v>57</v>
      </c>
      <c r="D26" s="134"/>
      <c r="E26" s="15" t="s">
        <v>57</v>
      </c>
      <c r="F26" s="15" t="s">
        <v>57</v>
      </c>
      <c r="G26" s="15" t="s">
        <v>57</v>
      </c>
    </row>
    <row r="27" spans="1:7" s="5" customFormat="1" ht="16.5">
      <c r="A27" s="41">
        <v>1</v>
      </c>
      <c r="B27" s="17" t="s">
        <v>13</v>
      </c>
      <c r="C27" s="19">
        <v>110000</v>
      </c>
      <c r="D27" s="18">
        <v>1</v>
      </c>
      <c r="E27" s="19">
        <f>SUM(C27*D27)</f>
        <v>110000</v>
      </c>
      <c r="F27" s="19">
        <f>SUM(E27*10%)</f>
        <v>11000</v>
      </c>
      <c r="G27" s="20">
        <f>SUM(E27*5)+(E27+F27)*7</f>
        <v>1397000</v>
      </c>
    </row>
    <row r="28" spans="1:7" s="5" customFormat="1" ht="16.5">
      <c r="A28" s="41">
        <v>2</v>
      </c>
      <c r="B28" s="17" t="s">
        <v>30</v>
      </c>
      <c r="C28" s="24">
        <v>100000</v>
      </c>
      <c r="D28" s="18">
        <v>1</v>
      </c>
      <c r="E28" s="19">
        <f t="shared" ref="E28:E37" si="0">SUM(C28*D28)</f>
        <v>100000</v>
      </c>
      <c r="F28" s="19">
        <f t="shared" ref="F28:F37" si="1">SUM(E28*10%)</f>
        <v>10000</v>
      </c>
      <c r="G28" s="20">
        <f t="shared" ref="G28:G37" si="2">SUM(E28*5)+(E28+F28)*7</f>
        <v>1270000</v>
      </c>
    </row>
    <row r="29" spans="1:7" s="5" customFormat="1" ht="16.5">
      <c r="A29" s="21">
        <v>3</v>
      </c>
      <c r="B29" s="22" t="s">
        <v>14</v>
      </c>
      <c r="C29" s="24">
        <v>100000</v>
      </c>
      <c r="D29" s="23">
        <v>1</v>
      </c>
      <c r="E29" s="19">
        <f t="shared" si="0"/>
        <v>100000</v>
      </c>
      <c r="F29" s="19">
        <f t="shared" si="1"/>
        <v>10000</v>
      </c>
      <c r="G29" s="20">
        <f t="shared" si="2"/>
        <v>1270000</v>
      </c>
    </row>
    <row r="30" spans="1:7" s="5" customFormat="1" ht="16.5">
      <c r="A30" s="21">
        <v>4</v>
      </c>
      <c r="B30" s="22" t="s">
        <v>0</v>
      </c>
      <c r="C30" s="24">
        <v>95000</v>
      </c>
      <c r="D30" s="23">
        <v>1</v>
      </c>
      <c r="E30" s="19">
        <f t="shared" si="0"/>
        <v>95000</v>
      </c>
      <c r="F30" s="19">
        <f t="shared" si="1"/>
        <v>9500</v>
      </c>
      <c r="G30" s="20">
        <f t="shared" si="2"/>
        <v>1206500</v>
      </c>
    </row>
    <row r="31" spans="1:7" s="5" customFormat="1" ht="16.5">
      <c r="A31" s="21">
        <v>5</v>
      </c>
      <c r="B31" s="22" t="s">
        <v>15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</row>
    <row r="32" spans="1:7" s="5" customFormat="1" ht="16.5">
      <c r="A32" s="21">
        <v>7</v>
      </c>
      <c r="B32" s="22" t="s">
        <v>16</v>
      </c>
      <c r="C32" s="24">
        <v>95000</v>
      </c>
      <c r="D32" s="57">
        <v>17</v>
      </c>
      <c r="E32" s="19">
        <f t="shared" si="0"/>
        <v>1615000</v>
      </c>
      <c r="F32" s="19">
        <f t="shared" si="1"/>
        <v>161500</v>
      </c>
      <c r="G32" s="20">
        <f t="shared" si="2"/>
        <v>20510500</v>
      </c>
    </row>
    <row r="33" spans="1:7" s="5" customFormat="1" ht="16.5">
      <c r="A33" s="21">
        <v>8</v>
      </c>
      <c r="B33" s="22" t="s">
        <v>1</v>
      </c>
      <c r="C33" s="24">
        <v>95000</v>
      </c>
      <c r="D33" s="23">
        <v>2</v>
      </c>
      <c r="E33" s="19">
        <f t="shared" si="0"/>
        <v>190000</v>
      </c>
      <c r="F33" s="19">
        <f t="shared" si="1"/>
        <v>19000</v>
      </c>
      <c r="G33" s="20">
        <f t="shared" si="2"/>
        <v>2413000</v>
      </c>
    </row>
    <row r="34" spans="1:7" s="5" customFormat="1" ht="16.5">
      <c r="A34" s="21">
        <v>9</v>
      </c>
      <c r="B34" s="22" t="s">
        <v>18</v>
      </c>
      <c r="C34" s="24">
        <v>93300</v>
      </c>
      <c r="D34" s="23">
        <v>3</v>
      </c>
      <c r="E34" s="19">
        <f t="shared" si="0"/>
        <v>279900</v>
      </c>
      <c r="F34" s="19">
        <f t="shared" si="1"/>
        <v>27990</v>
      </c>
      <c r="G34" s="20">
        <f t="shared" si="2"/>
        <v>3554730</v>
      </c>
    </row>
    <row r="35" spans="1:7" s="5" customFormat="1" ht="16.5">
      <c r="A35" s="21">
        <v>10</v>
      </c>
      <c r="B35" s="22" t="s">
        <v>17</v>
      </c>
      <c r="C35" s="24">
        <v>93300</v>
      </c>
      <c r="D35" s="23">
        <v>3</v>
      </c>
      <c r="E35" s="19">
        <f t="shared" si="0"/>
        <v>279900</v>
      </c>
      <c r="F35" s="19">
        <f t="shared" si="1"/>
        <v>27990</v>
      </c>
      <c r="G35" s="20">
        <f t="shared" si="2"/>
        <v>3554730</v>
      </c>
    </row>
    <row r="36" spans="1:7" s="5" customFormat="1" ht="16.5">
      <c r="A36" s="21">
        <v>11</v>
      </c>
      <c r="B36" s="22" t="s">
        <v>28</v>
      </c>
      <c r="C36" s="24">
        <v>93300</v>
      </c>
      <c r="D36" s="23">
        <v>2</v>
      </c>
      <c r="E36" s="19">
        <f t="shared" si="0"/>
        <v>186600</v>
      </c>
      <c r="F36" s="19">
        <f t="shared" si="1"/>
        <v>18660</v>
      </c>
      <c r="G36" s="20">
        <f t="shared" si="2"/>
        <v>2369820</v>
      </c>
    </row>
    <row r="37" spans="1:7" s="5" customFormat="1" ht="16.5">
      <c r="A37" s="21">
        <v>12</v>
      </c>
      <c r="B37" s="22" t="s">
        <v>29</v>
      </c>
      <c r="C37" s="24">
        <v>93300</v>
      </c>
      <c r="D37" s="23">
        <v>1</v>
      </c>
      <c r="E37" s="19">
        <f t="shared" si="0"/>
        <v>93300</v>
      </c>
      <c r="F37" s="19">
        <f t="shared" si="1"/>
        <v>9330</v>
      </c>
      <c r="G37" s="20">
        <f t="shared" si="2"/>
        <v>1184910</v>
      </c>
    </row>
    <row r="38" spans="1:7" s="6" customFormat="1" ht="15.75" customHeight="1">
      <c r="A38" s="25"/>
      <c r="B38" s="26" t="s">
        <v>19</v>
      </c>
      <c r="C38" s="26"/>
      <c r="D38" s="27">
        <f>SUM(D27:D37)</f>
        <v>33</v>
      </c>
      <c r="E38" s="28">
        <f>SUM(E27:E37)</f>
        <v>3144700</v>
      </c>
      <c r="F38" s="28">
        <f>SUM(F27:F37)</f>
        <v>314470</v>
      </c>
      <c r="G38" s="28">
        <f>SUM(G27:G37)</f>
        <v>39937690</v>
      </c>
    </row>
    <row r="39" spans="1:7" s="6" customFormat="1" ht="15.75" customHeight="1" thickBot="1">
      <c r="A39" s="29"/>
      <c r="B39" s="29" t="s">
        <v>20</v>
      </c>
      <c r="C39" s="29"/>
      <c r="D39" s="29"/>
      <c r="E39" s="30">
        <v>40000</v>
      </c>
      <c r="F39" s="30"/>
      <c r="G39" s="98">
        <f>(35000*12)+(10000*8)</f>
        <v>500000</v>
      </c>
    </row>
    <row r="40" spans="1:7" s="6" customFormat="1" ht="15.75" customHeight="1" thickBot="1">
      <c r="A40" s="31"/>
      <c r="B40" s="32" t="s">
        <v>21</v>
      </c>
      <c r="C40" s="32"/>
      <c r="D40" s="69">
        <f>SUM(D38)</f>
        <v>33</v>
      </c>
      <c r="E40" s="70">
        <f>SUM(E38:E39)</f>
        <v>3184700</v>
      </c>
      <c r="F40" s="100">
        <f>SUM(F38:F39)</f>
        <v>314470</v>
      </c>
      <c r="G40" s="35">
        <f>SUM(G38:G39)</f>
        <v>40437690</v>
      </c>
    </row>
    <row r="41" spans="1:7" ht="17.25">
      <c r="A41" s="36"/>
      <c r="B41" s="8"/>
      <c r="C41" s="8"/>
      <c r="D41" s="36"/>
      <c r="E41" s="8"/>
      <c r="F41" s="8"/>
      <c r="G41" s="8"/>
    </row>
    <row r="42" spans="1:7" ht="17.25">
      <c r="A42" s="36"/>
      <c r="B42" s="8"/>
      <c r="C42" s="8"/>
      <c r="D42" s="36"/>
      <c r="E42" s="8"/>
      <c r="F42" s="8"/>
      <c r="G42" s="8"/>
    </row>
    <row r="43" spans="1:7" ht="17.25">
      <c r="A43" s="36"/>
      <c r="B43" s="8"/>
      <c r="C43" s="8"/>
      <c r="D43" s="36"/>
      <c r="E43" s="8"/>
      <c r="F43" s="8"/>
      <c r="G43" s="8"/>
    </row>
    <row r="44" spans="1:7" ht="46.5" customHeight="1">
      <c r="A44" s="36"/>
      <c r="B44" s="128" t="s">
        <v>22</v>
      </c>
      <c r="C44" s="128"/>
      <c r="D44" s="38"/>
      <c r="E44" s="136" t="s">
        <v>23</v>
      </c>
      <c r="F44" s="136"/>
      <c r="G44" s="136"/>
    </row>
    <row r="45" spans="1:7" ht="17.25">
      <c r="A45" s="36"/>
      <c r="B45" s="9"/>
      <c r="C45" s="9"/>
      <c r="D45" s="36"/>
      <c r="E45" s="9"/>
      <c r="F45" s="9"/>
      <c r="G45" s="9"/>
    </row>
    <row r="46" spans="1:7" ht="17.25">
      <c r="A46" s="36"/>
      <c r="B46" s="9"/>
      <c r="C46" s="9"/>
      <c r="D46" s="36"/>
      <c r="E46" s="9"/>
      <c r="F46" s="9"/>
      <c r="G46" s="9"/>
    </row>
    <row r="47" spans="1:7" ht="17.25">
      <c r="A47" s="36"/>
      <c r="B47" s="36" t="s">
        <v>13</v>
      </c>
      <c r="C47" s="36"/>
      <c r="D47" s="9"/>
      <c r="E47" s="136" t="s">
        <v>3</v>
      </c>
      <c r="F47" s="136"/>
      <c r="G47" s="136"/>
    </row>
    <row r="48" spans="1:7" ht="17.25">
      <c r="A48" s="36"/>
      <c r="B48" s="36"/>
      <c r="C48" s="36"/>
      <c r="D48" s="9"/>
      <c r="E48" s="36"/>
      <c r="F48" s="36"/>
      <c r="G48" s="36"/>
    </row>
    <row r="49" spans="1:7" ht="17.25">
      <c r="A49" s="36"/>
      <c r="B49" s="36"/>
      <c r="C49" s="36"/>
      <c r="D49" s="36"/>
      <c r="E49" s="9"/>
      <c r="F49" s="9"/>
      <c r="G49" s="9"/>
    </row>
    <row r="50" spans="1:7" ht="55.5" customHeight="1">
      <c r="A50" s="9"/>
      <c r="B50" s="128" t="s">
        <v>24</v>
      </c>
      <c r="C50" s="128"/>
      <c r="D50" s="9"/>
      <c r="E50" s="126" t="s">
        <v>25</v>
      </c>
      <c r="F50" s="126"/>
      <c r="G50" s="126"/>
    </row>
    <row r="51" spans="1:7" ht="17.25">
      <c r="A51" s="9"/>
      <c r="B51" s="9"/>
      <c r="C51" s="9"/>
      <c r="D51" s="9"/>
      <c r="E51" s="9"/>
      <c r="F51" s="9"/>
      <c r="G51" s="39"/>
    </row>
    <row r="52" spans="1:7" ht="17.25">
      <c r="A52" s="9"/>
      <c r="B52" s="9"/>
      <c r="C52" s="9"/>
      <c r="D52" s="9"/>
      <c r="E52" s="36"/>
      <c r="F52" s="36"/>
      <c r="G52" s="52"/>
    </row>
    <row r="53" spans="1:7" ht="17.25">
      <c r="A53" s="9"/>
      <c r="B53" s="36"/>
      <c r="C53" s="36"/>
      <c r="D53" s="36" t="s">
        <v>26</v>
      </c>
      <c r="E53" s="9"/>
      <c r="F53" s="9"/>
      <c r="G53" s="36"/>
    </row>
    <row r="54" spans="1:7" ht="17.25">
      <c r="A54" s="9"/>
      <c r="B54" s="9"/>
      <c r="C54" s="9"/>
      <c r="D54" s="9"/>
      <c r="E54" s="9"/>
      <c r="F54" s="9"/>
      <c r="G54" s="9"/>
    </row>
    <row r="55" spans="1:7" ht="15">
      <c r="A55" s="1"/>
      <c r="B55" s="1"/>
      <c r="C55" s="1"/>
      <c r="D55" s="1"/>
      <c r="E55" s="3"/>
      <c r="F55" s="3"/>
      <c r="G55" s="1"/>
    </row>
    <row r="56" spans="1:7" ht="15">
      <c r="A56" s="6"/>
      <c r="B56" s="6"/>
      <c r="C56" s="6"/>
      <c r="D56" s="6"/>
      <c r="E56" s="6"/>
      <c r="F56" s="6"/>
      <c r="G56" s="6"/>
    </row>
  </sheetData>
  <mergeCells count="13">
    <mergeCell ref="A25:A26"/>
    <mergeCell ref="B25:B26"/>
    <mergeCell ref="D25:D26"/>
    <mergeCell ref="B13:E13"/>
    <mergeCell ref="B15:G15"/>
    <mergeCell ref="B17:G17"/>
    <mergeCell ref="B44:C44"/>
    <mergeCell ref="B50:C50"/>
    <mergeCell ref="D2:G8"/>
    <mergeCell ref="E44:G44"/>
    <mergeCell ref="E47:G47"/>
    <mergeCell ref="B21:E21"/>
    <mergeCell ref="E50:G50"/>
  </mergeCells>
  <printOptions horizontalCentered="1"/>
  <pageMargins left="0" right="0" top="0" bottom="0" header="0.31496062992125984" footer="0.51181102362204722"/>
  <pageSetup paperSize="9" scale="70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5"/>
  <sheetViews>
    <sheetView workbookViewId="0">
      <selection activeCell="B14" sqref="B14:F14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6" width="17.7109375" customWidth="1"/>
    <col min="7" max="7" width="17.5703125" customWidth="1"/>
    <col min="8" max="8" width="14.28515625" customWidth="1"/>
  </cols>
  <sheetData>
    <row r="2" spans="1:8">
      <c r="D2" s="127" t="s">
        <v>88</v>
      </c>
      <c r="E2" s="127"/>
      <c r="F2" s="127"/>
      <c r="G2" s="127"/>
    </row>
    <row r="3" spans="1:8">
      <c r="D3" s="127"/>
      <c r="E3" s="127"/>
      <c r="F3" s="127"/>
      <c r="G3" s="127"/>
    </row>
    <row r="4" spans="1:8">
      <c r="D4" s="127"/>
      <c r="E4" s="127"/>
      <c r="F4" s="127"/>
      <c r="G4" s="127"/>
    </row>
    <row r="5" spans="1:8">
      <c r="D5" s="127"/>
      <c r="E5" s="127"/>
      <c r="F5" s="127"/>
      <c r="G5" s="127"/>
    </row>
    <row r="6" spans="1:8">
      <c r="D6" s="127"/>
      <c r="E6" s="127"/>
      <c r="F6" s="127"/>
      <c r="G6" s="127"/>
    </row>
    <row r="7" spans="1:8">
      <c r="D7" s="127"/>
      <c r="E7" s="127"/>
      <c r="F7" s="127"/>
      <c r="G7" s="127"/>
    </row>
    <row r="8" spans="1:8">
      <c r="D8" s="127"/>
      <c r="E8" s="127"/>
      <c r="F8" s="127"/>
      <c r="G8" s="127"/>
    </row>
    <row r="10" spans="1:8" ht="12.75" customHeight="1">
      <c r="A10" s="8"/>
      <c r="B10" s="8"/>
      <c r="C10" s="8"/>
      <c r="D10" s="92"/>
      <c r="E10" s="92"/>
      <c r="F10" s="92"/>
      <c r="G10" s="92"/>
      <c r="H10" s="8"/>
    </row>
    <row r="11" spans="1:8" ht="17.25">
      <c r="A11" s="9"/>
      <c r="B11" s="8"/>
      <c r="C11" s="8"/>
      <c r="D11" s="93"/>
      <c r="E11" s="93"/>
      <c r="F11" s="93"/>
      <c r="G11" s="93"/>
      <c r="H11" s="8"/>
    </row>
    <row r="12" spans="1:8" ht="17.25">
      <c r="A12" s="9"/>
      <c r="B12" s="8"/>
      <c r="C12" s="8"/>
      <c r="D12" s="93"/>
      <c r="E12" s="93"/>
      <c r="F12" s="93"/>
      <c r="G12" s="93"/>
      <c r="H12" s="8"/>
    </row>
    <row r="13" spans="1:8" ht="17.25">
      <c r="A13" s="9"/>
      <c r="B13" s="8"/>
      <c r="C13" s="8"/>
      <c r="D13" s="8"/>
      <c r="E13" s="8"/>
      <c r="F13" s="8"/>
      <c r="G13" s="8"/>
      <c r="H13" s="8"/>
    </row>
    <row r="14" spans="1:8" ht="15.75" customHeight="1">
      <c r="A14" s="8"/>
      <c r="B14" s="136" t="s">
        <v>9</v>
      </c>
      <c r="C14" s="136"/>
      <c r="D14" s="136"/>
      <c r="E14" s="136"/>
      <c r="F14" s="136"/>
      <c r="G14" s="8"/>
      <c r="H14" s="8"/>
    </row>
    <row r="15" spans="1:8" ht="17.25">
      <c r="A15" s="10"/>
      <c r="B15" s="8"/>
      <c r="C15" s="8"/>
      <c r="D15" s="8"/>
      <c r="E15" s="8"/>
      <c r="F15" s="8"/>
      <c r="G15" s="8"/>
      <c r="H15" s="8"/>
    </row>
    <row r="16" spans="1:8" ht="15.75" customHeight="1">
      <c r="A16" s="8"/>
      <c r="B16" s="136" t="s">
        <v>43</v>
      </c>
      <c r="C16" s="136"/>
      <c r="D16" s="136"/>
      <c r="E16" s="136"/>
      <c r="F16" s="136"/>
      <c r="G16" s="56"/>
      <c r="H16" s="8"/>
    </row>
    <row r="17" spans="1:8" ht="17.25">
      <c r="A17" s="10"/>
      <c r="B17" s="8"/>
      <c r="C17" s="8"/>
      <c r="D17" s="8"/>
      <c r="E17" s="8"/>
      <c r="F17" s="8"/>
      <c r="G17" s="8"/>
      <c r="H17" s="8"/>
    </row>
    <row r="18" spans="1:8" ht="17.25">
      <c r="A18" s="10"/>
      <c r="B18" s="138" t="s">
        <v>47</v>
      </c>
      <c r="C18" s="138"/>
      <c r="D18" s="138"/>
      <c r="E18" s="138"/>
      <c r="F18" s="138"/>
      <c r="G18" s="53"/>
      <c r="H18" s="8"/>
    </row>
    <row r="19" spans="1:8" ht="19.5">
      <c r="A19" s="8"/>
      <c r="B19" s="8"/>
      <c r="C19" s="8"/>
      <c r="D19" s="40"/>
      <c r="E19" s="40"/>
      <c r="F19" s="40"/>
      <c r="G19" s="8"/>
      <c r="H19" s="8"/>
    </row>
    <row r="20" spans="1:8" ht="17.25">
      <c r="A20" s="10"/>
      <c r="B20" s="8"/>
      <c r="C20" s="8"/>
      <c r="D20" s="8"/>
      <c r="E20" s="8"/>
      <c r="F20" s="8"/>
      <c r="G20" s="8"/>
      <c r="H20" s="8"/>
    </row>
    <row r="21" spans="1:8" ht="14.25">
      <c r="A21" s="11"/>
      <c r="B21" s="8"/>
      <c r="C21" s="8"/>
      <c r="D21" s="8"/>
      <c r="E21" s="8"/>
      <c r="F21" s="8"/>
      <c r="G21" s="8"/>
      <c r="H21" s="8"/>
    </row>
    <row r="22" spans="1:8" ht="14.25">
      <c r="A22" s="8"/>
      <c r="B22" s="130" t="s">
        <v>64</v>
      </c>
      <c r="C22" s="130"/>
      <c r="D22" s="130"/>
      <c r="E22" s="130"/>
      <c r="F22" s="94"/>
      <c r="G22" s="8"/>
      <c r="H22" s="8"/>
    </row>
    <row r="23" spans="1:8" ht="14.25">
      <c r="A23" s="12"/>
      <c r="B23" s="8"/>
      <c r="C23" s="8"/>
      <c r="D23" s="8"/>
      <c r="E23" s="8"/>
      <c r="F23" s="8"/>
      <c r="G23" s="8"/>
      <c r="H23" s="8"/>
    </row>
    <row r="24" spans="1:8" ht="18" thickBot="1">
      <c r="A24" s="10"/>
      <c r="B24" s="8"/>
      <c r="C24" s="8"/>
      <c r="D24" s="8"/>
      <c r="E24" s="8"/>
      <c r="F24" s="8"/>
      <c r="G24" s="8"/>
      <c r="H24" s="8"/>
    </row>
    <row r="25" spans="1:8" s="5" customFormat="1" ht="31.5" customHeight="1">
      <c r="A25" s="131" t="s">
        <v>10</v>
      </c>
      <c r="B25" s="131" t="s">
        <v>11</v>
      </c>
      <c r="C25" s="72" t="s">
        <v>59</v>
      </c>
      <c r="D25" s="133" t="s">
        <v>56</v>
      </c>
      <c r="E25" s="14" t="s">
        <v>44</v>
      </c>
      <c r="F25" s="72" t="s">
        <v>66</v>
      </c>
      <c r="G25" s="13" t="s">
        <v>12</v>
      </c>
      <c r="H25" s="7"/>
    </row>
    <row r="26" spans="1:8" s="5" customFormat="1" ht="17.25" customHeight="1" thickBot="1">
      <c r="A26" s="132"/>
      <c r="B26" s="132"/>
      <c r="C26" s="15" t="s">
        <v>57</v>
      </c>
      <c r="D26" s="134"/>
      <c r="E26" s="15" t="s">
        <v>57</v>
      </c>
      <c r="F26" s="15" t="s">
        <v>57</v>
      </c>
      <c r="G26" s="15" t="s">
        <v>57</v>
      </c>
      <c r="H26" s="7"/>
    </row>
    <row r="27" spans="1:8" s="5" customFormat="1" ht="16.5">
      <c r="A27" s="41">
        <v>1</v>
      </c>
      <c r="B27" s="17" t="s">
        <v>13</v>
      </c>
      <c r="C27" s="19">
        <v>110000</v>
      </c>
      <c r="D27" s="18">
        <v>1</v>
      </c>
      <c r="E27" s="19">
        <f>SUM(C27*D27)</f>
        <v>110000</v>
      </c>
      <c r="F27" s="19">
        <f>SUM(E27*10%)</f>
        <v>11000</v>
      </c>
      <c r="G27" s="20">
        <f>SUM(E27*5)+(E27+F27)*7</f>
        <v>1397000</v>
      </c>
      <c r="H27" s="7"/>
    </row>
    <row r="28" spans="1:8" s="5" customFormat="1" ht="16.5">
      <c r="A28" s="42">
        <v>2</v>
      </c>
      <c r="B28" s="22" t="s">
        <v>14</v>
      </c>
      <c r="C28" s="24">
        <v>100000</v>
      </c>
      <c r="D28" s="23">
        <v>1</v>
      </c>
      <c r="E28" s="19">
        <f t="shared" ref="E28:E34" si="0">SUM(C28*D28)</f>
        <v>100000</v>
      </c>
      <c r="F28" s="19">
        <f t="shared" ref="F28:F34" si="1">SUM(E28*10%)</f>
        <v>10000</v>
      </c>
      <c r="G28" s="20">
        <f t="shared" ref="G28:G34" si="2">SUM(E28*5)+(E28+F28)*7</f>
        <v>1270000</v>
      </c>
      <c r="H28" s="7"/>
    </row>
    <row r="29" spans="1:8" s="5" customFormat="1" ht="16.5">
      <c r="A29" s="41">
        <v>3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  <c r="H29" s="7"/>
    </row>
    <row r="30" spans="1:8" s="5" customFormat="1" ht="16.5">
      <c r="A30" s="42">
        <v>4</v>
      </c>
      <c r="B30" s="22" t="s">
        <v>16</v>
      </c>
      <c r="C30" s="24">
        <v>95000</v>
      </c>
      <c r="D30" s="57">
        <v>15.5</v>
      </c>
      <c r="E30" s="19">
        <f t="shared" si="0"/>
        <v>1472500</v>
      </c>
      <c r="F30" s="19">
        <f t="shared" si="1"/>
        <v>147250</v>
      </c>
      <c r="G30" s="20">
        <f t="shared" si="2"/>
        <v>18700750</v>
      </c>
      <c r="H30" s="7"/>
    </row>
    <row r="31" spans="1:8" s="5" customFormat="1" ht="16.5">
      <c r="A31" s="41">
        <v>5</v>
      </c>
      <c r="B31" s="22" t="s">
        <v>32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  <c r="H31" s="7"/>
    </row>
    <row r="32" spans="1:8" s="5" customFormat="1" ht="16.5">
      <c r="A32" s="42">
        <v>6</v>
      </c>
      <c r="B32" s="22" t="s">
        <v>18</v>
      </c>
      <c r="C32" s="24">
        <v>93300</v>
      </c>
      <c r="D32" s="23">
        <v>2</v>
      </c>
      <c r="E32" s="19">
        <f t="shared" si="0"/>
        <v>186600</v>
      </c>
      <c r="F32" s="19">
        <f t="shared" si="1"/>
        <v>18660</v>
      </c>
      <c r="G32" s="20">
        <f t="shared" si="2"/>
        <v>2369820</v>
      </c>
      <c r="H32" s="7"/>
    </row>
    <row r="33" spans="1:10" s="5" customFormat="1" ht="16.5">
      <c r="A33" s="41">
        <v>7</v>
      </c>
      <c r="B33" s="22" t="s">
        <v>17</v>
      </c>
      <c r="C33" s="24">
        <v>93300</v>
      </c>
      <c r="D33" s="23">
        <v>2</v>
      </c>
      <c r="E33" s="19">
        <f t="shared" si="0"/>
        <v>186600</v>
      </c>
      <c r="F33" s="19">
        <f t="shared" si="1"/>
        <v>18660</v>
      </c>
      <c r="G33" s="20">
        <f t="shared" si="2"/>
        <v>2369820</v>
      </c>
      <c r="H33" s="7"/>
    </row>
    <row r="34" spans="1:10" s="5" customFormat="1" ht="16.5">
      <c r="A34" s="41">
        <v>8</v>
      </c>
      <c r="B34" s="22" t="s">
        <v>28</v>
      </c>
      <c r="C34" s="24">
        <v>93300</v>
      </c>
      <c r="D34" s="23">
        <v>1</v>
      </c>
      <c r="E34" s="19">
        <f t="shared" si="0"/>
        <v>93300</v>
      </c>
      <c r="F34" s="19">
        <f t="shared" si="1"/>
        <v>9330</v>
      </c>
      <c r="G34" s="20">
        <f t="shared" si="2"/>
        <v>1184910</v>
      </c>
      <c r="H34" s="7"/>
    </row>
    <row r="35" spans="1:10" s="6" customFormat="1" ht="15.75" customHeight="1">
      <c r="A35" s="43"/>
      <c r="B35" s="26" t="s">
        <v>19</v>
      </c>
      <c r="C35" s="78"/>
      <c r="D35" s="27">
        <f>SUM(D27:D34)</f>
        <v>24.5</v>
      </c>
      <c r="E35" s="28">
        <f>SUM(E27:E34)</f>
        <v>2339000</v>
      </c>
      <c r="F35" s="101">
        <f>SUM(F27:F34)</f>
        <v>233900</v>
      </c>
      <c r="G35" s="54">
        <f>SUM(G27:G34)</f>
        <v>29705300</v>
      </c>
      <c r="H35" s="9"/>
      <c r="J35" s="5"/>
    </row>
    <row r="36" spans="1:10" s="6" customFormat="1" ht="15.75" customHeight="1" thickBot="1">
      <c r="A36" s="46"/>
      <c r="B36" s="29" t="s">
        <v>20</v>
      </c>
      <c r="C36" s="47"/>
      <c r="D36" s="47"/>
      <c r="E36" s="48">
        <v>75000</v>
      </c>
      <c r="F36" s="102"/>
      <c r="G36" s="98">
        <f>(65000*12)+(10000*8)</f>
        <v>860000</v>
      </c>
      <c r="H36" s="9"/>
      <c r="J36" s="5"/>
    </row>
    <row r="37" spans="1:10" s="6" customFormat="1" ht="15.75" customHeight="1" thickBot="1">
      <c r="A37" s="49"/>
      <c r="B37" s="32" t="s">
        <v>21</v>
      </c>
      <c r="C37" s="50"/>
      <c r="D37" s="60">
        <f>SUM(D35)</f>
        <v>24.5</v>
      </c>
      <c r="E37" s="61">
        <f>SUM(E35:E36)</f>
        <v>2414000</v>
      </c>
      <c r="F37" s="61">
        <f>SUM(F35:F36)</f>
        <v>233900</v>
      </c>
      <c r="G37" s="51">
        <f>SUM(G35:G36)</f>
        <v>30565300</v>
      </c>
      <c r="H37" s="9"/>
      <c r="J37" s="5"/>
    </row>
    <row r="38" spans="1:10" ht="17.25">
      <c r="A38" s="36"/>
      <c r="B38" s="8"/>
      <c r="C38" s="8"/>
      <c r="D38" s="36"/>
      <c r="E38" s="8"/>
      <c r="F38" s="8"/>
      <c r="G38" s="8"/>
      <c r="H38" s="8"/>
      <c r="J38" s="5"/>
    </row>
    <row r="39" spans="1:10" ht="17.25">
      <c r="A39" s="36"/>
      <c r="B39" s="8"/>
      <c r="C39" s="8"/>
      <c r="D39" s="36"/>
      <c r="E39" s="8"/>
      <c r="F39" s="8"/>
      <c r="G39" s="8"/>
      <c r="H39" s="8"/>
      <c r="J39" s="5"/>
    </row>
    <row r="40" spans="1:10" ht="17.25">
      <c r="A40" s="36"/>
      <c r="B40" s="8"/>
      <c r="C40" s="8"/>
      <c r="D40" s="36"/>
      <c r="E40" s="8"/>
      <c r="F40" s="8"/>
      <c r="G40" s="8"/>
      <c r="H40" s="8"/>
      <c r="J40" s="5"/>
    </row>
    <row r="41" spans="1:10" ht="19.5" customHeight="1">
      <c r="A41" s="36"/>
      <c r="B41" s="59"/>
      <c r="C41" s="59"/>
      <c r="D41" s="59"/>
      <c r="E41" s="59"/>
      <c r="F41" s="59"/>
      <c r="G41" s="59"/>
      <c r="H41" s="8"/>
      <c r="J41" s="5"/>
    </row>
    <row r="42" spans="1:10" ht="17.25">
      <c r="A42" s="36"/>
      <c r="B42" s="11"/>
      <c r="C42" s="11"/>
      <c r="D42" s="8"/>
      <c r="E42" s="8"/>
      <c r="F42" s="8"/>
      <c r="G42" s="36"/>
      <c r="H42" s="36"/>
      <c r="J42" s="5"/>
    </row>
    <row r="43" spans="1:10" ht="43.5" customHeight="1">
      <c r="A43" s="36"/>
      <c r="B43" s="128" t="s">
        <v>22</v>
      </c>
      <c r="C43" s="128"/>
      <c r="D43" s="38"/>
      <c r="E43" s="136" t="s">
        <v>23</v>
      </c>
      <c r="F43" s="136"/>
      <c r="G43" s="136"/>
      <c r="H43" s="56"/>
      <c r="J43" s="5"/>
    </row>
    <row r="44" spans="1:10" ht="17.25">
      <c r="A44" s="36"/>
      <c r="B44" s="9"/>
      <c r="C44" s="9"/>
      <c r="D44" s="36"/>
      <c r="E44" s="9"/>
      <c r="F44" s="9"/>
      <c r="G44" s="9"/>
      <c r="H44" s="8"/>
    </row>
    <row r="45" spans="1:10" ht="17.25">
      <c r="A45" s="36"/>
      <c r="B45" s="9"/>
      <c r="C45" s="9"/>
      <c r="D45" s="36"/>
      <c r="E45" s="136"/>
      <c r="F45" s="136"/>
      <c r="G45" s="136"/>
      <c r="H45" s="8"/>
    </row>
    <row r="46" spans="1:10" ht="17.25">
      <c r="A46" s="36"/>
      <c r="B46" s="36" t="s">
        <v>60</v>
      </c>
      <c r="C46" s="36"/>
      <c r="D46" s="9"/>
      <c r="E46" s="136" t="s">
        <v>65</v>
      </c>
      <c r="F46" s="136"/>
      <c r="G46" s="136"/>
      <c r="H46" s="56"/>
    </row>
    <row r="47" spans="1:10" ht="17.25">
      <c r="A47" s="36"/>
      <c r="B47" s="36"/>
      <c r="C47" s="36"/>
      <c r="D47" s="9"/>
      <c r="E47" s="9"/>
      <c r="F47" s="9"/>
      <c r="G47" s="9"/>
      <c r="H47" s="8"/>
    </row>
    <row r="48" spans="1:10" ht="56.25" customHeight="1">
      <c r="A48" s="36"/>
      <c r="B48" s="128" t="s">
        <v>24</v>
      </c>
      <c r="C48" s="128"/>
      <c r="D48" s="36"/>
      <c r="E48" s="136" t="s">
        <v>25</v>
      </c>
      <c r="F48" s="136"/>
      <c r="G48" s="136"/>
      <c r="H48" s="8"/>
    </row>
    <row r="49" spans="1:8" ht="17.25">
      <c r="A49" s="9"/>
      <c r="B49" s="37"/>
      <c r="C49" s="37"/>
      <c r="D49" s="9"/>
      <c r="E49" s="9"/>
      <c r="F49" s="9"/>
      <c r="G49" s="36"/>
      <c r="H49" s="8"/>
    </row>
    <row r="50" spans="1:8" ht="17.25">
      <c r="A50" s="9"/>
      <c r="B50" s="36"/>
      <c r="C50" s="36"/>
      <c r="D50" s="9"/>
      <c r="E50" s="126"/>
      <c r="F50" s="126"/>
      <c r="G50" s="126"/>
      <c r="H50" s="126"/>
    </row>
    <row r="51" spans="1:8" ht="17.25">
      <c r="A51" s="9"/>
      <c r="B51" s="9"/>
      <c r="C51" s="9"/>
      <c r="D51" s="36" t="s">
        <v>26</v>
      </c>
      <c r="E51" s="9"/>
      <c r="F51" s="9"/>
      <c r="G51" s="52"/>
      <c r="H51" s="8"/>
    </row>
    <row r="52" spans="1:8" ht="17.25">
      <c r="A52" s="9"/>
      <c r="B52" s="36"/>
      <c r="C52" s="36"/>
      <c r="D52" s="36"/>
      <c r="E52" s="9"/>
      <c r="F52" s="9"/>
      <c r="G52" s="36"/>
      <c r="H52" s="8"/>
    </row>
    <row r="53" spans="1:8" ht="17.25">
      <c r="A53" s="9"/>
      <c r="B53" s="9"/>
      <c r="C53" s="9"/>
      <c r="D53" s="9"/>
      <c r="E53" s="9"/>
      <c r="F53" s="9"/>
      <c r="G53" s="9"/>
      <c r="H53" s="8"/>
    </row>
    <row r="54" spans="1:8" ht="15">
      <c r="A54" s="1"/>
      <c r="B54" s="1"/>
      <c r="C54" s="1"/>
      <c r="D54" s="1"/>
      <c r="E54" s="3"/>
      <c r="F54" s="3"/>
      <c r="G54" s="1"/>
    </row>
    <row r="55" spans="1:8" ht="15">
      <c r="A55" s="6"/>
      <c r="B55" s="6"/>
      <c r="C55" s="6"/>
      <c r="D55" s="6"/>
      <c r="E55" s="6"/>
      <c r="F55" s="6"/>
      <c r="G55" s="6"/>
    </row>
  </sheetData>
  <mergeCells count="15">
    <mergeCell ref="A25:A26"/>
    <mergeCell ref="B25:B26"/>
    <mergeCell ref="D25:D26"/>
    <mergeCell ref="E45:G45"/>
    <mergeCell ref="E46:G46"/>
    <mergeCell ref="D2:G8"/>
    <mergeCell ref="E48:G48"/>
    <mergeCell ref="E50:H50"/>
    <mergeCell ref="E43:G43"/>
    <mergeCell ref="B22:E22"/>
    <mergeCell ref="B43:C43"/>
    <mergeCell ref="B48:C48"/>
    <mergeCell ref="B14:F14"/>
    <mergeCell ref="B16:F16"/>
    <mergeCell ref="B18:F18"/>
  </mergeCells>
  <printOptions horizontalCentered="1"/>
  <pageMargins left="0" right="0" top="0" bottom="0" header="0.31496062992125984" footer="0.51181102362204722"/>
  <pageSetup paperSize="9" scale="71" orientation="portrait" verticalDpi="0" r:id="rId1"/>
  <headerFooter alignWithMargins="0"/>
  <rowBreaks count="1" manualBreakCount="1">
    <brk id="5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G56"/>
  <sheetViews>
    <sheetView workbookViewId="0">
      <selection activeCell="F12" sqref="F12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6" width="17.7109375" customWidth="1"/>
    <col min="7" max="7" width="17.42578125" customWidth="1"/>
    <col min="8" max="8" width="34.28515625" bestFit="1" customWidth="1"/>
  </cols>
  <sheetData>
    <row r="2" spans="1:7">
      <c r="D2" s="127" t="s">
        <v>93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0" spans="1:7" ht="17.25" customHeight="1">
      <c r="A10" s="8"/>
      <c r="B10" s="8"/>
      <c r="C10" s="8"/>
      <c r="D10" s="93"/>
      <c r="E10" s="93"/>
      <c r="F10" s="93"/>
      <c r="G10" s="93"/>
    </row>
    <row r="11" spans="1:7" ht="17.25" customHeight="1">
      <c r="A11" s="8"/>
      <c r="B11" s="8"/>
      <c r="C11" s="8"/>
      <c r="D11" s="93"/>
      <c r="E11" s="93"/>
      <c r="F11" s="93"/>
      <c r="G11" s="93"/>
    </row>
    <row r="12" spans="1:7" ht="17.25">
      <c r="A12" s="9"/>
      <c r="B12" s="8"/>
      <c r="C12" s="8"/>
      <c r="D12" s="8"/>
      <c r="E12" s="8"/>
      <c r="F12" s="8"/>
      <c r="G12" s="8"/>
    </row>
    <row r="13" spans="1:7" ht="18" customHeight="1">
      <c r="A13" s="8"/>
      <c r="B13" s="8"/>
      <c r="C13" s="8"/>
      <c r="D13" s="8"/>
      <c r="E13" s="8"/>
      <c r="F13" s="8"/>
      <c r="G13" s="8"/>
    </row>
    <row r="14" spans="1:7" ht="17.25">
      <c r="A14" s="10"/>
      <c r="B14" s="135" t="s">
        <v>9</v>
      </c>
      <c r="C14" s="135"/>
      <c r="D14" s="135"/>
      <c r="E14" s="135"/>
      <c r="F14" s="10"/>
      <c r="G14" s="8"/>
    </row>
    <row r="15" spans="1:7" ht="12.75" customHeight="1">
      <c r="A15" s="8"/>
      <c r="B15" s="8"/>
      <c r="C15" s="8"/>
      <c r="D15" s="8"/>
      <c r="E15" s="8"/>
      <c r="F15" s="8"/>
      <c r="G15" s="8"/>
    </row>
    <row r="16" spans="1:7" ht="17.25">
      <c r="A16" s="10"/>
      <c r="B16" s="136" t="s">
        <v>43</v>
      </c>
      <c r="C16" s="136"/>
      <c r="D16" s="136"/>
      <c r="E16" s="136"/>
      <c r="F16" s="136"/>
      <c r="G16" s="56"/>
    </row>
    <row r="17" spans="1:7" ht="17.25">
      <c r="A17" s="10"/>
      <c r="B17" s="10"/>
      <c r="C17" s="10"/>
      <c r="D17" s="10"/>
      <c r="E17" s="10"/>
      <c r="F17" s="10"/>
      <c r="G17" s="8"/>
    </row>
    <row r="18" spans="1:7" ht="17.25">
      <c r="A18" s="10"/>
      <c r="B18" s="138" t="s">
        <v>51</v>
      </c>
      <c r="C18" s="138"/>
      <c r="D18" s="138"/>
      <c r="E18" s="138"/>
      <c r="F18" s="138"/>
      <c r="G18" s="63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55</v>
      </c>
      <c r="C21" s="130"/>
      <c r="D21" s="130"/>
      <c r="E21" s="130"/>
      <c r="F21" s="94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s="5" customFormat="1" ht="30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7" s="5" customFormat="1" ht="18.7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7" s="5" customFormat="1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7" s="5" customFormat="1" ht="16.5">
      <c r="A27" s="42">
        <v>2</v>
      </c>
      <c r="B27" s="22" t="s">
        <v>30</v>
      </c>
      <c r="C27" s="24">
        <v>100000</v>
      </c>
      <c r="D27" s="23">
        <v>1</v>
      </c>
      <c r="E27" s="19">
        <f t="shared" ref="E27:E38" si="0">SUM(C27*D27)</f>
        <v>100000</v>
      </c>
      <c r="F27" s="19">
        <f t="shared" ref="F27:F38" si="1">SUM(E27*10%)</f>
        <v>10000</v>
      </c>
      <c r="G27" s="20">
        <f t="shared" ref="G27:G38" si="2">SUM(E27*5)+(E27+F27)*7</f>
        <v>1270000</v>
      </c>
    </row>
    <row r="28" spans="1:7" s="5" customFormat="1" ht="14.25" customHeight="1">
      <c r="A28" s="41">
        <v>3</v>
      </c>
      <c r="B28" s="22" t="s">
        <v>34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</row>
    <row r="29" spans="1:7" s="5" customFormat="1" ht="16.5">
      <c r="A29" s="42">
        <v>4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s="5" customFormat="1" ht="16.5">
      <c r="A30" s="41">
        <v>5</v>
      </c>
      <c r="B30" s="22" t="s">
        <v>16</v>
      </c>
      <c r="C30" s="24">
        <v>174300</v>
      </c>
      <c r="D30" s="23">
        <v>1</v>
      </c>
      <c r="E30" s="19">
        <f t="shared" si="0"/>
        <v>174300</v>
      </c>
      <c r="F30" s="19">
        <f t="shared" si="1"/>
        <v>17430</v>
      </c>
      <c r="G30" s="20">
        <f t="shared" si="2"/>
        <v>2213610</v>
      </c>
    </row>
    <row r="31" spans="1:7" s="5" customFormat="1" ht="16.5">
      <c r="A31" s="41">
        <v>7</v>
      </c>
      <c r="B31" s="22" t="s">
        <v>16</v>
      </c>
      <c r="C31" s="24">
        <v>95000</v>
      </c>
      <c r="D31" s="23">
        <v>21.5</v>
      </c>
      <c r="E31" s="19">
        <f t="shared" si="0"/>
        <v>2042500</v>
      </c>
      <c r="F31" s="19">
        <f t="shared" si="1"/>
        <v>204250</v>
      </c>
      <c r="G31" s="20">
        <f t="shared" si="2"/>
        <v>25939750</v>
      </c>
    </row>
    <row r="32" spans="1:7" s="5" customFormat="1" ht="15" customHeight="1">
      <c r="A32" s="42">
        <v>8</v>
      </c>
      <c r="B32" s="22" t="s">
        <v>35</v>
      </c>
      <c r="C32" s="24">
        <v>95000</v>
      </c>
      <c r="D32" s="23">
        <v>1</v>
      </c>
      <c r="E32" s="19">
        <f t="shared" si="0"/>
        <v>95000</v>
      </c>
      <c r="F32" s="19">
        <f t="shared" si="1"/>
        <v>9500</v>
      </c>
      <c r="G32" s="20">
        <f t="shared" si="2"/>
        <v>1206500</v>
      </c>
    </row>
    <row r="33" spans="1:7" s="5" customFormat="1" ht="16.5">
      <c r="A33" s="41">
        <v>9</v>
      </c>
      <c r="B33" s="22" t="s">
        <v>1</v>
      </c>
      <c r="C33" s="24">
        <v>95000</v>
      </c>
      <c r="D33" s="23">
        <v>1</v>
      </c>
      <c r="E33" s="19">
        <f t="shared" si="0"/>
        <v>95000</v>
      </c>
      <c r="F33" s="19">
        <f t="shared" si="1"/>
        <v>9500</v>
      </c>
      <c r="G33" s="20">
        <f t="shared" si="2"/>
        <v>1206500</v>
      </c>
    </row>
    <row r="34" spans="1:7" s="5" customFormat="1" ht="16.5">
      <c r="A34" s="42">
        <v>10</v>
      </c>
      <c r="B34" s="22" t="s">
        <v>18</v>
      </c>
      <c r="C34" s="24">
        <v>93300</v>
      </c>
      <c r="D34" s="23">
        <v>2</v>
      </c>
      <c r="E34" s="19">
        <f t="shared" si="0"/>
        <v>186600</v>
      </c>
      <c r="F34" s="19">
        <f t="shared" si="1"/>
        <v>18660</v>
      </c>
      <c r="G34" s="20">
        <f t="shared" si="2"/>
        <v>2369820</v>
      </c>
    </row>
    <row r="35" spans="1:7" s="5" customFormat="1" ht="16.5" customHeight="1">
      <c r="A35" s="41">
        <v>11</v>
      </c>
      <c r="B35" s="22" t="s">
        <v>36</v>
      </c>
      <c r="C35" s="24">
        <v>95000</v>
      </c>
      <c r="D35" s="23">
        <v>1</v>
      </c>
      <c r="E35" s="19">
        <f t="shared" si="0"/>
        <v>95000</v>
      </c>
      <c r="F35" s="19">
        <f t="shared" si="1"/>
        <v>9500</v>
      </c>
      <c r="G35" s="20">
        <f t="shared" si="2"/>
        <v>1206500</v>
      </c>
    </row>
    <row r="36" spans="1:7" s="5" customFormat="1" ht="16.5">
      <c r="A36" s="42">
        <v>12</v>
      </c>
      <c r="B36" s="22" t="s">
        <v>28</v>
      </c>
      <c r="C36" s="24">
        <v>93300</v>
      </c>
      <c r="D36" s="23">
        <v>1</v>
      </c>
      <c r="E36" s="19">
        <f t="shared" si="0"/>
        <v>93300</v>
      </c>
      <c r="F36" s="19">
        <f t="shared" si="1"/>
        <v>9330</v>
      </c>
      <c r="G36" s="20">
        <f t="shared" si="2"/>
        <v>1184910</v>
      </c>
    </row>
    <row r="37" spans="1:7" s="5" customFormat="1" ht="16.5">
      <c r="A37" s="41">
        <v>13</v>
      </c>
      <c r="B37" s="22" t="s">
        <v>17</v>
      </c>
      <c r="C37" s="24">
        <v>93300</v>
      </c>
      <c r="D37" s="23">
        <v>1</v>
      </c>
      <c r="E37" s="19">
        <f t="shared" si="0"/>
        <v>93300</v>
      </c>
      <c r="F37" s="19">
        <f t="shared" si="1"/>
        <v>9330</v>
      </c>
      <c r="G37" s="20">
        <f t="shared" si="2"/>
        <v>1184910</v>
      </c>
    </row>
    <row r="38" spans="1:7" s="5" customFormat="1" ht="16.5">
      <c r="A38" s="71">
        <v>14</v>
      </c>
      <c r="B38" s="22" t="s">
        <v>42</v>
      </c>
      <c r="C38" s="24">
        <v>93300</v>
      </c>
      <c r="D38" s="23">
        <v>1</v>
      </c>
      <c r="E38" s="19">
        <f t="shared" si="0"/>
        <v>93300</v>
      </c>
      <c r="F38" s="19">
        <f t="shared" si="1"/>
        <v>9330</v>
      </c>
      <c r="G38" s="20">
        <f t="shared" si="2"/>
        <v>1184910</v>
      </c>
    </row>
    <row r="39" spans="1:7" s="5" customFormat="1" ht="18.75" customHeight="1">
      <c r="A39" s="21"/>
      <c r="B39" s="26" t="s">
        <v>19</v>
      </c>
      <c r="C39" s="26"/>
      <c r="D39" s="23"/>
      <c r="E39" s="64">
        <f>SUM(E26:E38)</f>
        <v>3368300</v>
      </c>
      <c r="F39" s="64">
        <f>SUM(F26:F38)</f>
        <v>336830</v>
      </c>
      <c r="G39" s="64">
        <f>SUM(G26:G38)</f>
        <v>42777410</v>
      </c>
    </row>
    <row r="40" spans="1:7" s="5" customFormat="1" ht="18" thickBot="1">
      <c r="A40" s="79"/>
      <c r="B40" s="29" t="s">
        <v>20</v>
      </c>
      <c r="C40" s="29"/>
      <c r="D40" s="68"/>
      <c r="E40" s="80">
        <v>20000</v>
      </c>
      <c r="F40" s="103"/>
      <c r="G40" s="98">
        <f>(5000*12)+(15000*8)</f>
        <v>180000</v>
      </c>
    </row>
    <row r="41" spans="1:7" s="6" customFormat="1" ht="15.75" customHeight="1" thickBot="1">
      <c r="A41" s="31"/>
      <c r="B41" s="32" t="s">
        <v>21</v>
      </c>
      <c r="C41" s="73"/>
      <c r="D41" s="33">
        <f>SUM(D26:D38)</f>
        <v>34.5</v>
      </c>
      <c r="E41" s="81">
        <f>SUM(E39:E40)</f>
        <v>3388300</v>
      </c>
      <c r="F41" s="81">
        <f>SUM(F39:F40)</f>
        <v>336830</v>
      </c>
      <c r="G41" s="82">
        <f>SUM(G39:G40)</f>
        <v>42957410</v>
      </c>
    </row>
    <row r="42" spans="1:7" ht="17.25">
      <c r="A42" s="36"/>
      <c r="B42" s="8"/>
      <c r="C42" s="8"/>
      <c r="D42" s="36"/>
      <c r="E42" s="8"/>
      <c r="F42" s="8"/>
      <c r="G42" s="8"/>
    </row>
    <row r="43" spans="1:7" ht="17.25">
      <c r="A43" s="36"/>
      <c r="B43" s="8"/>
      <c r="C43" s="8"/>
      <c r="D43" s="36"/>
      <c r="E43" s="8"/>
      <c r="F43" s="8"/>
      <c r="G43" s="8"/>
    </row>
    <row r="44" spans="1:7" ht="40.5" customHeight="1">
      <c r="A44" s="36"/>
      <c r="B44" s="128" t="s">
        <v>22</v>
      </c>
      <c r="C44" s="128"/>
      <c r="D44" s="38"/>
      <c r="E44" s="136" t="s">
        <v>23</v>
      </c>
      <c r="F44" s="136"/>
      <c r="G44" s="136"/>
    </row>
    <row r="45" spans="1:7" ht="17.25">
      <c r="A45" s="36"/>
      <c r="B45" s="9"/>
      <c r="C45" s="9"/>
      <c r="D45" s="36"/>
      <c r="E45" s="9"/>
      <c r="F45" s="9"/>
      <c r="G45" s="9"/>
    </row>
    <row r="46" spans="1:7" ht="17.25">
      <c r="A46" s="36"/>
      <c r="B46" s="9"/>
      <c r="C46" s="9"/>
      <c r="D46" s="36"/>
      <c r="E46" s="136"/>
      <c r="F46" s="136"/>
      <c r="G46" s="136"/>
    </row>
    <row r="47" spans="1:7" ht="17.25">
      <c r="A47" s="36"/>
      <c r="B47" s="36" t="s">
        <v>13</v>
      </c>
      <c r="C47" s="36"/>
      <c r="D47" s="9"/>
      <c r="E47" s="136" t="s">
        <v>4</v>
      </c>
      <c r="F47" s="136"/>
      <c r="G47" s="136"/>
    </row>
    <row r="48" spans="1:7" ht="17.25">
      <c r="A48" s="36"/>
      <c r="B48" s="36"/>
      <c r="C48" s="36"/>
      <c r="D48" s="9"/>
      <c r="E48" s="126"/>
      <c r="F48" s="126"/>
      <c r="G48" s="126"/>
    </row>
    <row r="49" spans="1:7" ht="54.75" customHeight="1">
      <c r="A49" s="36"/>
      <c r="B49" s="128" t="s">
        <v>24</v>
      </c>
      <c r="C49" s="128"/>
      <c r="D49" s="36"/>
      <c r="E49" s="126" t="s">
        <v>25</v>
      </c>
      <c r="F49" s="126"/>
      <c r="G49" s="126"/>
    </row>
    <row r="50" spans="1:7" ht="17.25">
      <c r="A50" s="9"/>
      <c r="B50" s="37"/>
      <c r="C50" s="37"/>
      <c r="D50" s="9"/>
      <c r="E50" s="126"/>
      <c r="F50" s="126"/>
      <c r="G50" s="126"/>
    </row>
    <row r="51" spans="1:7" ht="17.25">
      <c r="A51" s="9"/>
      <c r="B51" s="36"/>
      <c r="C51" s="36"/>
      <c r="D51" s="36" t="s">
        <v>26</v>
      </c>
      <c r="E51" s="9"/>
      <c r="F51" s="9"/>
      <c r="G51" s="39"/>
    </row>
    <row r="52" spans="1:7" ht="17.25">
      <c r="A52" s="9"/>
      <c r="B52" s="9"/>
      <c r="C52" s="9"/>
      <c r="D52" s="9"/>
      <c r="E52" s="9"/>
      <c r="F52" s="9"/>
      <c r="G52" s="52"/>
    </row>
    <row r="53" spans="1:7" ht="17.25">
      <c r="A53" s="9"/>
      <c r="B53" s="36"/>
      <c r="C53" s="36"/>
      <c r="D53" s="9"/>
      <c r="E53" s="36"/>
      <c r="F53" s="36"/>
      <c r="G53" s="36"/>
    </row>
    <row r="54" spans="1:7" ht="17.25">
      <c r="A54" s="9"/>
      <c r="B54" s="9"/>
      <c r="C54" s="9"/>
      <c r="D54" s="9"/>
      <c r="E54" s="9"/>
      <c r="F54" s="9"/>
      <c r="G54" s="9"/>
    </row>
    <row r="55" spans="1:7" ht="17.25">
      <c r="A55" s="9"/>
      <c r="B55" s="9"/>
      <c r="C55" s="9"/>
      <c r="D55" s="9"/>
      <c r="E55" s="36"/>
      <c r="F55" s="36"/>
      <c r="G55" s="9"/>
    </row>
    <row r="56" spans="1:7" ht="15">
      <c r="A56" s="6"/>
      <c r="B56" s="6"/>
      <c r="C56" s="6"/>
      <c r="D56" s="6"/>
      <c r="E56" s="6"/>
      <c r="F56" s="6"/>
      <c r="G56" s="6"/>
    </row>
  </sheetData>
  <mergeCells count="16">
    <mergeCell ref="E50:G50"/>
    <mergeCell ref="B49:C49"/>
    <mergeCell ref="E49:G49"/>
    <mergeCell ref="A24:A25"/>
    <mergeCell ref="B24:B25"/>
    <mergeCell ref="D24:D25"/>
    <mergeCell ref="B44:C44"/>
    <mergeCell ref="E44:G44"/>
    <mergeCell ref="D2:G8"/>
    <mergeCell ref="E46:G46"/>
    <mergeCell ref="E47:G47"/>
    <mergeCell ref="E48:G48"/>
    <mergeCell ref="B14:E14"/>
    <mergeCell ref="B21:E21"/>
    <mergeCell ref="B16:F16"/>
    <mergeCell ref="B18:F18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1" max="4" man="1"/>
    <brk id="53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H55"/>
  <sheetViews>
    <sheetView topLeftCell="A13" workbookViewId="0">
      <selection activeCell="F12" sqref="F12"/>
    </sheetView>
  </sheetViews>
  <sheetFormatPr defaultRowHeight="12.75"/>
  <cols>
    <col min="1" max="1" width="6.42578125" customWidth="1"/>
    <col min="2" max="2" width="32.42578125" customWidth="1"/>
    <col min="3" max="3" width="17" customWidth="1"/>
    <col min="4" max="4" width="18" customWidth="1"/>
    <col min="5" max="6" width="17.7109375" customWidth="1"/>
    <col min="7" max="7" width="17.42578125" customWidth="1"/>
    <col min="8" max="8" width="34.28515625" bestFit="1" customWidth="1"/>
  </cols>
  <sheetData>
    <row r="2" spans="1:8">
      <c r="D2" s="127" t="s">
        <v>100</v>
      </c>
      <c r="E2" s="127"/>
      <c r="F2" s="127"/>
      <c r="G2" s="127"/>
    </row>
    <row r="3" spans="1:8">
      <c r="D3" s="127"/>
      <c r="E3" s="127"/>
      <c r="F3" s="127"/>
      <c r="G3" s="127"/>
    </row>
    <row r="4" spans="1:8">
      <c r="D4" s="127"/>
      <c r="E4" s="127"/>
      <c r="F4" s="127"/>
      <c r="G4" s="127"/>
    </row>
    <row r="5" spans="1:8">
      <c r="D5" s="127"/>
      <c r="E5" s="127"/>
      <c r="F5" s="127"/>
      <c r="G5" s="127"/>
    </row>
    <row r="6" spans="1:8">
      <c r="D6" s="127"/>
      <c r="E6" s="127"/>
      <c r="F6" s="127"/>
      <c r="G6" s="127"/>
    </row>
    <row r="7" spans="1:8">
      <c r="D7" s="127"/>
      <c r="E7" s="127"/>
      <c r="F7" s="127"/>
      <c r="G7" s="127"/>
    </row>
    <row r="8" spans="1:8">
      <c r="D8" s="127"/>
      <c r="E8" s="127"/>
      <c r="F8" s="127"/>
      <c r="G8" s="127"/>
    </row>
    <row r="9" spans="1:8">
      <c r="D9" s="127"/>
      <c r="E9" s="127"/>
      <c r="F9" s="127"/>
      <c r="G9" s="127"/>
    </row>
    <row r="11" spans="1:8" ht="17.25" customHeight="1">
      <c r="A11" s="8"/>
      <c r="B11" s="8"/>
      <c r="C11" s="8"/>
      <c r="D11" s="93"/>
      <c r="E11" s="93"/>
      <c r="F11" s="93"/>
      <c r="G11" s="93"/>
      <c r="H11" s="55"/>
    </row>
    <row r="12" spans="1:8" ht="17.25">
      <c r="A12" s="9"/>
      <c r="B12" s="8"/>
      <c r="C12" s="8"/>
      <c r="D12" s="8"/>
      <c r="E12" s="8"/>
      <c r="F12" s="8"/>
      <c r="G12" s="8"/>
    </row>
    <row r="13" spans="1:8" ht="18.75" customHeight="1">
      <c r="A13" s="8"/>
      <c r="B13" s="135" t="s">
        <v>9</v>
      </c>
      <c r="C13" s="135"/>
      <c r="D13" s="135"/>
      <c r="E13" s="135"/>
      <c r="F13" s="10"/>
      <c r="G13" s="8"/>
    </row>
    <row r="14" spans="1:8" ht="17.25">
      <c r="A14" s="10"/>
      <c r="B14" s="8"/>
      <c r="C14" s="8"/>
      <c r="D14" s="8"/>
      <c r="E14" s="8"/>
      <c r="F14" s="8"/>
      <c r="G14" s="8"/>
    </row>
    <row r="15" spans="1:8" ht="15" customHeight="1">
      <c r="A15" s="8"/>
      <c r="B15" s="136" t="s">
        <v>43</v>
      </c>
      <c r="C15" s="136"/>
      <c r="D15" s="136"/>
      <c r="E15" s="136"/>
      <c r="F15" s="136"/>
      <c r="G15" s="56"/>
    </row>
    <row r="16" spans="1:8" ht="17.25">
      <c r="A16" s="10"/>
      <c r="B16" s="8"/>
      <c r="C16" s="8"/>
      <c r="D16" s="8"/>
      <c r="E16" s="8"/>
      <c r="F16" s="8"/>
      <c r="G16" s="8"/>
    </row>
    <row r="17" spans="1:7" ht="17.25">
      <c r="A17" s="10"/>
      <c r="B17" s="138" t="s">
        <v>48</v>
      </c>
      <c r="C17" s="138"/>
      <c r="D17" s="138"/>
      <c r="E17" s="138"/>
      <c r="F17" s="138"/>
      <c r="G17" s="138"/>
    </row>
    <row r="18" spans="1:7" ht="19.5">
      <c r="A18" s="8"/>
      <c r="B18" s="8"/>
      <c r="C18" s="8"/>
      <c r="D18" s="40"/>
      <c r="E18" s="40"/>
      <c r="F18" s="40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37</v>
      </c>
      <c r="C21" s="130"/>
      <c r="D21" s="130"/>
      <c r="E21" s="130"/>
      <c r="F21" s="94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ht="31.5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7" ht="23.2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7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7" s="4" customFormat="1" ht="16.5">
      <c r="A27" s="42">
        <v>2</v>
      </c>
      <c r="B27" s="22" t="s">
        <v>14</v>
      </c>
      <c r="C27" s="24">
        <v>100000</v>
      </c>
      <c r="D27" s="23">
        <v>1</v>
      </c>
      <c r="E27" s="19">
        <f t="shared" ref="E27:E35" si="0">SUM(C27*D27)</f>
        <v>100000</v>
      </c>
      <c r="F27" s="19">
        <f t="shared" ref="F27:F35" si="1">SUM(E27*10%)</f>
        <v>10000</v>
      </c>
      <c r="G27" s="20">
        <f t="shared" ref="G27:G35" si="2">SUM(E27*5)+(E27+F27)*7</f>
        <v>1270000</v>
      </c>
    </row>
    <row r="28" spans="1:7" ht="16.5">
      <c r="A28" s="42">
        <v>3</v>
      </c>
      <c r="B28" s="22" t="s">
        <v>0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</row>
    <row r="29" spans="1:7" ht="16.5">
      <c r="A29" s="42">
        <v>4</v>
      </c>
      <c r="B29" s="22" t="s">
        <v>16</v>
      </c>
      <c r="C29" s="24">
        <v>95000</v>
      </c>
      <c r="D29" s="23">
        <v>9</v>
      </c>
      <c r="E29" s="19">
        <f t="shared" si="0"/>
        <v>855000</v>
      </c>
      <c r="F29" s="19">
        <f t="shared" si="1"/>
        <v>85500</v>
      </c>
      <c r="G29" s="20">
        <f t="shared" si="2"/>
        <v>10858500</v>
      </c>
    </row>
    <row r="30" spans="1:7" ht="16.5">
      <c r="A30" s="42">
        <v>6</v>
      </c>
      <c r="B30" s="22" t="s">
        <v>15</v>
      </c>
      <c r="C30" s="24">
        <v>95000</v>
      </c>
      <c r="D30" s="23">
        <v>1</v>
      </c>
      <c r="E30" s="19">
        <f t="shared" si="0"/>
        <v>95000</v>
      </c>
      <c r="F30" s="19">
        <f t="shared" si="1"/>
        <v>9500</v>
      </c>
      <c r="G30" s="20">
        <f t="shared" si="2"/>
        <v>1206500</v>
      </c>
    </row>
    <row r="31" spans="1:7" ht="16.5">
      <c r="A31" s="42">
        <v>7</v>
      </c>
      <c r="B31" s="22" t="s">
        <v>1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</row>
    <row r="32" spans="1:7" ht="16.5">
      <c r="A32" s="42">
        <v>8</v>
      </c>
      <c r="B32" s="22" t="s">
        <v>18</v>
      </c>
      <c r="C32" s="24">
        <v>93300</v>
      </c>
      <c r="D32" s="23">
        <v>3</v>
      </c>
      <c r="E32" s="19">
        <f t="shared" si="0"/>
        <v>279900</v>
      </c>
      <c r="F32" s="19">
        <f t="shared" si="1"/>
        <v>27990</v>
      </c>
      <c r="G32" s="20">
        <f t="shared" si="2"/>
        <v>3554730</v>
      </c>
    </row>
    <row r="33" spans="1:7" ht="16.5" customHeight="1">
      <c r="A33" s="42">
        <v>9</v>
      </c>
      <c r="B33" s="22" t="s">
        <v>38</v>
      </c>
      <c r="C33" s="24">
        <v>95000</v>
      </c>
      <c r="D33" s="23">
        <v>1</v>
      </c>
      <c r="E33" s="19">
        <f t="shared" si="0"/>
        <v>95000</v>
      </c>
      <c r="F33" s="19">
        <f t="shared" si="1"/>
        <v>9500</v>
      </c>
      <c r="G33" s="20">
        <f t="shared" si="2"/>
        <v>1206500</v>
      </c>
    </row>
    <row r="34" spans="1:7" ht="16.5">
      <c r="A34" s="42">
        <v>10</v>
      </c>
      <c r="B34" s="22" t="s">
        <v>39</v>
      </c>
      <c r="C34" s="24">
        <v>95000</v>
      </c>
      <c r="D34" s="23">
        <v>1</v>
      </c>
      <c r="E34" s="19">
        <f t="shared" si="0"/>
        <v>95000</v>
      </c>
      <c r="F34" s="19">
        <f t="shared" si="1"/>
        <v>9500</v>
      </c>
      <c r="G34" s="20">
        <f t="shared" si="2"/>
        <v>1206500</v>
      </c>
    </row>
    <row r="35" spans="1:7" ht="16.5">
      <c r="A35" s="42">
        <v>11</v>
      </c>
      <c r="B35" s="22" t="s">
        <v>17</v>
      </c>
      <c r="C35" s="24">
        <v>93300</v>
      </c>
      <c r="D35" s="23">
        <v>2</v>
      </c>
      <c r="E35" s="19">
        <f t="shared" si="0"/>
        <v>186600</v>
      </c>
      <c r="F35" s="19">
        <f t="shared" si="1"/>
        <v>18660</v>
      </c>
      <c r="G35" s="20">
        <f t="shared" si="2"/>
        <v>2369820</v>
      </c>
    </row>
    <row r="36" spans="1:7" s="6" customFormat="1" ht="19.5" customHeight="1">
      <c r="A36" s="43"/>
      <c r="B36" s="26" t="s">
        <v>19</v>
      </c>
      <c r="C36" s="24"/>
      <c r="D36" s="27">
        <f>SUM(D23:D35)</f>
        <v>21</v>
      </c>
      <c r="E36" s="64">
        <f>SUM(E23:E35)</f>
        <v>2006500</v>
      </c>
      <c r="F36" s="64">
        <f>SUM(F26:F35)</f>
        <v>200650</v>
      </c>
      <c r="G36" s="64">
        <f>SUM(G26:G35)</f>
        <v>25482550</v>
      </c>
    </row>
    <row r="37" spans="1:7" s="6" customFormat="1" ht="15.75" customHeight="1" thickBot="1">
      <c r="A37" s="74"/>
      <c r="B37" s="29" t="s">
        <v>20</v>
      </c>
      <c r="C37" s="78"/>
      <c r="D37" s="29"/>
      <c r="E37" s="83">
        <v>35000</v>
      </c>
      <c r="F37" s="83"/>
      <c r="G37" s="98">
        <f>(30000*12)+(5000*8)</f>
        <v>400000</v>
      </c>
    </row>
    <row r="38" spans="1:7" s="6" customFormat="1" ht="15.75" customHeight="1" thickBot="1">
      <c r="A38" s="31"/>
      <c r="B38" s="32" t="s">
        <v>21</v>
      </c>
      <c r="C38" s="84"/>
      <c r="D38" s="33">
        <f>SUM(D36)</f>
        <v>21</v>
      </c>
      <c r="E38" s="81">
        <f>SUM(E36:E37)</f>
        <v>2041500</v>
      </c>
      <c r="F38" s="81">
        <f>SUM(F36:F37)</f>
        <v>200650</v>
      </c>
      <c r="G38" s="82">
        <f>SUM(G36:G37)</f>
        <v>25882550</v>
      </c>
    </row>
    <row r="39" spans="1:7" ht="17.25">
      <c r="A39" s="36"/>
      <c r="B39" s="8"/>
      <c r="C39" s="8"/>
      <c r="D39" s="36"/>
      <c r="E39" s="8"/>
      <c r="F39" s="8"/>
      <c r="G39" s="8"/>
    </row>
    <row r="40" spans="1:7" ht="17.25">
      <c r="A40" s="36"/>
      <c r="B40" s="8"/>
      <c r="C40" s="8"/>
      <c r="D40" s="36"/>
      <c r="E40" s="8"/>
      <c r="F40" s="8"/>
      <c r="G40" s="8"/>
    </row>
    <row r="41" spans="1:7" ht="41.25" customHeight="1">
      <c r="A41" s="36"/>
      <c r="B41" s="128" t="s">
        <v>22</v>
      </c>
      <c r="C41" s="128"/>
      <c r="D41" s="38"/>
      <c r="E41" s="136" t="s">
        <v>23</v>
      </c>
      <c r="F41" s="136"/>
      <c r="G41" s="136"/>
    </row>
    <row r="42" spans="1:7" ht="17.25">
      <c r="A42" s="36"/>
      <c r="B42" s="9"/>
      <c r="C42" s="9"/>
      <c r="D42" s="36"/>
      <c r="E42" s="9"/>
      <c r="F42" s="9"/>
      <c r="G42" s="9"/>
    </row>
    <row r="43" spans="1:7" ht="17.25">
      <c r="A43" s="36"/>
      <c r="B43" s="9"/>
      <c r="C43" s="9"/>
      <c r="D43" s="36"/>
      <c r="E43" s="136"/>
      <c r="F43" s="136"/>
      <c r="G43" s="136"/>
    </row>
    <row r="44" spans="1:7" ht="17.25">
      <c r="A44" s="36"/>
      <c r="B44" s="36" t="s">
        <v>13</v>
      </c>
      <c r="C44" s="36"/>
      <c r="D44" s="9"/>
      <c r="E44" s="136" t="s">
        <v>5</v>
      </c>
      <c r="F44" s="136"/>
      <c r="G44" s="136"/>
    </row>
    <row r="45" spans="1:7" ht="17.25">
      <c r="A45" s="36"/>
      <c r="B45" s="36"/>
      <c r="C45" s="36"/>
      <c r="D45" s="9"/>
      <c r="E45" s="126"/>
      <c r="F45" s="126"/>
      <c r="G45" s="126"/>
    </row>
    <row r="46" spans="1:7" ht="53.25" customHeight="1">
      <c r="A46" s="36"/>
      <c r="B46" s="128" t="s">
        <v>24</v>
      </c>
      <c r="C46" s="128"/>
      <c r="D46" s="36"/>
      <c r="E46" s="126" t="s">
        <v>25</v>
      </c>
      <c r="F46" s="126"/>
      <c r="G46" s="126"/>
    </row>
    <row r="47" spans="1:7" ht="17.25">
      <c r="A47" s="9"/>
      <c r="B47" s="37"/>
      <c r="C47" s="37"/>
      <c r="D47" s="9"/>
      <c r="E47" s="126"/>
      <c r="F47" s="126"/>
      <c r="G47" s="126"/>
    </row>
    <row r="48" spans="1:7" ht="17.25">
      <c r="A48" s="9"/>
      <c r="B48" s="36"/>
      <c r="C48" s="36"/>
      <c r="D48" s="36" t="s">
        <v>26</v>
      </c>
      <c r="E48" s="9"/>
      <c r="F48" s="9"/>
      <c r="G48" s="39"/>
    </row>
    <row r="49" spans="1:7" ht="17.25">
      <c r="A49" s="9"/>
      <c r="B49" s="9"/>
      <c r="C49" s="9"/>
      <c r="D49" s="9"/>
      <c r="E49" s="9"/>
      <c r="F49" s="9"/>
      <c r="G49" s="52"/>
    </row>
    <row r="50" spans="1:7" ht="17.25">
      <c r="A50" s="9"/>
      <c r="B50" s="36"/>
      <c r="C50" s="36"/>
      <c r="D50" s="9"/>
      <c r="E50" s="36"/>
      <c r="F50" s="36"/>
      <c r="G50" s="36"/>
    </row>
    <row r="51" spans="1:7" ht="15">
      <c r="A51" s="1"/>
      <c r="B51" s="1"/>
      <c r="C51" s="1"/>
      <c r="D51" s="1"/>
      <c r="E51" s="1"/>
      <c r="F51" s="1"/>
      <c r="G51" s="1"/>
    </row>
    <row r="52" spans="1:7" ht="15">
      <c r="A52" s="1"/>
      <c r="B52" s="1"/>
      <c r="C52" s="1"/>
      <c r="D52" s="1"/>
      <c r="E52" s="3"/>
      <c r="F52" s="3"/>
      <c r="G52" s="1"/>
    </row>
    <row r="53" spans="1:7" ht="15">
      <c r="A53" s="6"/>
      <c r="B53" s="6"/>
      <c r="C53" s="6"/>
      <c r="D53" s="6"/>
      <c r="E53" s="6"/>
      <c r="F53" s="6"/>
      <c r="G53" s="6"/>
    </row>
    <row r="54" spans="1:7" ht="15">
      <c r="A54" s="6"/>
      <c r="B54" s="6"/>
      <c r="C54" s="6"/>
      <c r="D54" s="6"/>
      <c r="E54" s="6"/>
      <c r="F54" s="6"/>
      <c r="G54" s="6"/>
    </row>
    <row r="55" spans="1:7" ht="14.25">
      <c r="B55" s="5"/>
      <c r="C55" s="5"/>
      <c r="D55" s="5"/>
      <c r="E55" s="5"/>
      <c r="F55" s="5"/>
    </row>
  </sheetData>
  <mergeCells count="16">
    <mergeCell ref="E46:G46"/>
    <mergeCell ref="E47:G47"/>
    <mergeCell ref="A24:A25"/>
    <mergeCell ref="B24:B25"/>
    <mergeCell ref="D24:D25"/>
    <mergeCell ref="E44:G44"/>
    <mergeCell ref="E45:G45"/>
    <mergeCell ref="B46:C46"/>
    <mergeCell ref="D2:G9"/>
    <mergeCell ref="B21:E21"/>
    <mergeCell ref="E41:G41"/>
    <mergeCell ref="E43:G43"/>
    <mergeCell ref="B13:E13"/>
    <mergeCell ref="B17:G17"/>
    <mergeCell ref="B41:C41"/>
    <mergeCell ref="B15:F1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48" max="4" man="1"/>
    <brk id="50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55"/>
  <sheetViews>
    <sheetView workbookViewId="0">
      <selection activeCell="A11" sqref="A11:IV16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7" width="17.7109375" customWidth="1"/>
    <col min="8" max="8" width="34.28515625" bestFit="1" customWidth="1"/>
  </cols>
  <sheetData>
    <row r="2" spans="1:7">
      <c r="D2" s="127" t="s">
        <v>89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1" spans="1:7" ht="17.25" customHeight="1">
      <c r="A11" s="8"/>
      <c r="B11" s="8"/>
      <c r="C11" s="8"/>
      <c r="D11" s="93"/>
      <c r="E11" s="93"/>
      <c r="F11" s="93"/>
      <c r="G11" s="93"/>
    </row>
    <row r="12" spans="1:7" ht="17.25">
      <c r="A12" s="9"/>
      <c r="B12" s="8"/>
      <c r="C12" s="8"/>
      <c r="D12" s="8"/>
      <c r="E12" s="8"/>
      <c r="F12" s="8"/>
      <c r="G12" s="8"/>
    </row>
    <row r="13" spans="1:7" ht="18" customHeight="1">
      <c r="A13" s="8"/>
      <c r="B13" s="135" t="s">
        <v>9</v>
      </c>
      <c r="C13" s="135"/>
      <c r="D13" s="135"/>
      <c r="E13" s="135"/>
      <c r="F13" s="10"/>
      <c r="G13" s="8"/>
    </row>
    <row r="14" spans="1:7" ht="17.25">
      <c r="A14" s="10"/>
      <c r="B14" s="8"/>
      <c r="C14" s="8"/>
      <c r="D14" s="8"/>
      <c r="E14" s="8"/>
      <c r="F14" s="8"/>
      <c r="G14" s="8"/>
    </row>
    <row r="15" spans="1:7" ht="18" customHeight="1">
      <c r="A15" s="8"/>
      <c r="B15" s="136" t="s">
        <v>43</v>
      </c>
      <c r="C15" s="136"/>
      <c r="D15" s="136"/>
      <c r="E15" s="136"/>
      <c r="F15" s="136"/>
      <c r="G15" s="56"/>
    </row>
    <row r="16" spans="1:7" ht="17.25">
      <c r="A16" s="10"/>
      <c r="B16" s="8"/>
      <c r="C16" s="8"/>
      <c r="D16" s="8"/>
      <c r="E16" s="8"/>
      <c r="F16" s="8"/>
      <c r="G16" s="8"/>
    </row>
    <row r="17" spans="1:7" ht="17.25">
      <c r="A17" s="10"/>
      <c r="B17" s="138" t="s">
        <v>45</v>
      </c>
      <c r="C17" s="138"/>
      <c r="D17" s="138"/>
      <c r="E17" s="138"/>
      <c r="F17" s="138"/>
      <c r="G17" s="138"/>
    </row>
    <row r="18" spans="1:7" ht="19.5">
      <c r="A18" s="8"/>
      <c r="B18" s="8"/>
      <c r="C18" s="8"/>
      <c r="D18" s="40"/>
      <c r="E18" s="40"/>
      <c r="F18" s="40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41</v>
      </c>
      <c r="C21" s="130"/>
      <c r="D21" s="130"/>
      <c r="E21" s="130"/>
      <c r="F21" s="94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s="5" customFormat="1" ht="32.25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7" s="5" customFormat="1" ht="21.7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7" s="5" customFormat="1" ht="16.5">
      <c r="A26" s="16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7" s="5" customFormat="1" ht="16.5">
      <c r="A27" s="21">
        <v>2</v>
      </c>
      <c r="B27" s="22" t="s">
        <v>14</v>
      </c>
      <c r="C27" s="24">
        <v>100000</v>
      </c>
      <c r="D27" s="23">
        <v>1</v>
      </c>
      <c r="E27" s="19">
        <f t="shared" ref="E27:E35" si="0">SUM(C27*D27)</f>
        <v>100000</v>
      </c>
      <c r="F27" s="19">
        <f t="shared" ref="F27:F35" si="1">SUM(E27*10%)</f>
        <v>10000</v>
      </c>
      <c r="G27" s="20">
        <f t="shared" ref="G27:G35" si="2">SUM(E27*5)+(E27+F27)*7</f>
        <v>1270000</v>
      </c>
    </row>
    <row r="28" spans="1:7" s="5" customFormat="1" ht="16.5">
      <c r="A28" s="16">
        <v>3</v>
      </c>
      <c r="B28" s="22" t="s">
        <v>0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</row>
    <row r="29" spans="1:7" s="5" customFormat="1" ht="16.5">
      <c r="A29" s="21">
        <v>4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s="5" customFormat="1" ht="16.5">
      <c r="A30" s="16">
        <v>5</v>
      </c>
      <c r="B30" s="22" t="s">
        <v>16</v>
      </c>
      <c r="C30" s="24">
        <v>95000</v>
      </c>
      <c r="D30" s="23">
        <v>21</v>
      </c>
      <c r="E30" s="19">
        <f t="shared" si="0"/>
        <v>1995000</v>
      </c>
      <c r="F30" s="19">
        <f t="shared" si="1"/>
        <v>199500</v>
      </c>
      <c r="G30" s="20">
        <f t="shared" si="2"/>
        <v>25336500</v>
      </c>
    </row>
    <row r="31" spans="1:7" s="5" customFormat="1" ht="16.5">
      <c r="A31" s="21">
        <v>6</v>
      </c>
      <c r="B31" s="22" t="s">
        <v>1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</row>
    <row r="32" spans="1:7" s="5" customFormat="1" ht="16.5">
      <c r="A32" s="16">
        <v>7</v>
      </c>
      <c r="B32" s="22" t="s">
        <v>18</v>
      </c>
      <c r="C32" s="24">
        <v>93300</v>
      </c>
      <c r="D32" s="23">
        <v>2</v>
      </c>
      <c r="E32" s="19">
        <f t="shared" si="0"/>
        <v>186600</v>
      </c>
      <c r="F32" s="19">
        <f t="shared" si="1"/>
        <v>18660</v>
      </c>
      <c r="G32" s="20">
        <f t="shared" si="2"/>
        <v>2369820</v>
      </c>
    </row>
    <row r="33" spans="1:8" s="5" customFormat="1" ht="16.5">
      <c r="A33" s="21">
        <v>8</v>
      </c>
      <c r="B33" s="22" t="s">
        <v>17</v>
      </c>
      <c r="C33" s="24">
        <v>93300</v>
      </c>
      <c r="D33" s="23">
        <v>2</v>
      </c>
      <c r="E33" s="19">
        <f t="shared" si="0"/>
        <v>186600</v>
      </c>
      <c r="F33" s="19">
        <f t="shared" si="1"/>
        <v>18660</v>
      </c>
      <c r="G33" s="20">
        <f t="shared" si="2"/>
        <v>2369820</v>
      </c>
    </row>
    <row r="34" spans="1:8" s="5" customFormat="1" ht="16.5">
      <c r="A34" s="16">
        <v>9</v>
      </c>
      <c r="B34" s="22" t="s">
        <v>42</v>
      </c>
      <c r="C34" s="24">
        <v>93300</v>
      </c>
      <c r="D34" s="23">
        <v>1</v>
      </c>
      <c r="E34" s="19">
        <f t="shared" si="0"/>
        <v>93300</v>
      </c>
      <c r="F34" s="19">
        <f t="shared" si="1"/>
        <v>9330</v>
      </c>
      <c r="G34" s="20">
        <f t="shared" si="2"/>
        <v>1184910</v>
      </c>
    </row>
    <row r="35" spans="1:8" s="5" customFormat="1" ht="16.5">
      <c r="A35" s="16"/>
      <c r="B35" s="22" t="s">
        <v>40</v>
      </c>
      <c r="C35" s="24">
        <v>93300</v>
      </c>
      <c r="D35" s="23">
        <v>1</v>
      </c>
      <c r="E35" s="19">
        <f t="shared" si="0"/>
        <v>93300</v>
      </c>
      <c r="F35" s="19">
        <f t="shared" si="1"/>
        <v>9330</v>
      </c>
      <c r="G35" s="20">
        <f t="shared" si="2"/>
        <v>1184910</v>
      </c>
    </row>
    <row r="36" spans="1:8" s="6" customFormat="1" ht="16.5" customHeight="1">
      <c r="A36" s="25"/>
      <c r="B36" s="26" t="s">
        <v>19</v>
      </c>
      <c r="C36" s="24"/>
      <c r="D36" s="44">
        <f>SUM(D26:D35)</f>
        <v>32</v>
      </c>
      <c r="E36" s="28">
        <f>SUM(E26:E35)</f>
        <v>3049800</v>
      </c>
      <c r="F36" s="28">
        <f>SUM(F26:F35)</f>
        <v>304980</v>
      </c>
      <c r="G36" s="28">
        <f>SUM(G26:G35)</f>
        <v>38732460</v>
      </c>
    </row>
    <row r="37" spans="1:8" s="6" customFormat="1" ht="15.75" customHeight="1" thickBot="1">
      <c r="A37" s="29"/>
      <c r="B37" s="29" t="s">
        <v>20</v>
      </c>
      <c r="C37" s="24"/>
      <c r="D37" s="75"/>
      <c r="E37" s="30">
        <v>20000</v>
      </c>
      <c r="F37" s="30"/>
      <c r="G37" s="98">
        <f>(15000*12)+(5000*8)</f>
        <v>220000</v>
      </c>
    </row>
    <row r="38" spans="1:8" s="6" customFormat="1" ht="15.75" customHeight="1" thickBot="1">
      <c r="A38" s="85"/>
      <c r="B38" s="32" t="s">
        <v>21</v>
      </c>
      <c r="C38" s="73"/>
      <c r="D38" s="76">
        <f>SUM(D36)</f>
        <v>32</v>
      </c>
      <c r="E38" s="34">
        <f>SUM(E36:E37)</f>
        <v>3069800</v>
      </c>
      <c r="F38" s="34">
        <f>SUM(F36:F37)</f>
        <v>304980</v>
      </c>
      <c r="G38" s="34">
        <f>SUM(G36:G37)</f>
        <v>38952460</v>
      </c>
    </row>
    <row r="39" spans="1:8" ht="17.25">
      <c r="A39" s="36"/>
      <c r="B39" s="8"/>
      <c r="C39" s="8"/>
      <c r="D39" s="36"/>
      <c r="E39" s="8"/>
      <c r="F39" s="8"/>
      <c r="G39" s="8"/>
    </row>
    <row r="40" spans="1:8" ht="17.25">
      <c r="A40" s="36"/>
      <c r="B40" s="8"/>
      <c r="C40" s="8"/>
      <c r="D40" s="36"/>
      <c r="E40" s="8"/>
      <c r="F40" s="8"/>
      <c r="G40" s="8"/>
    </row>
    <row r="41" spans="1:8" ht="17.25">
      <c r="A41" s="36"/>
      <c r="B41" s="8"/>
      <c r="C41" s="8"/>
      <c r="D41" s="36"/>
      <c r="E41" s="8"/>
      <c r="F41" s="8"/>
      <c r="G41" s="8"/>
    </row>
    <row r="42" spans="1:8" ht="48" customHeight="1">
      <c r="A42" s="36"/>
      <c r="B42" s="128" t="s">
        <v>22</v>
      </c>
      <c r="C42" s="128"/>
      <c r="D42" s="38"/>
      <c r="E42" s="136" t="s">
        <v>23</v>
      </c>
      <c r="F42" s="136"/>
      <c r="G42" s="136"/>
      <c r="H42" s="2"/>
    </row>
    <row r="43" spans="1:8" ht="17.25">
      <c r="A43" s="36"/>
      <c r="B43" s="9"/>
      <c r="C43" s="9"/>
      <c r="D43" s="36"/>
      <c r="E43" s="9"/>
      <c r="F43" s="9"/>
      <c r="G43" s="9"/>
    </row>
    <row r="44" spans="1:8" ht="17.25">
      <c r="A44" s="36"/>
      <c r="B44" s="9"/>
      <c r="C44" s="9"/>
      <c r="D44" s="36"/>
      <c r="E44" s="136"/>
      <c r="F44" s="136"/>
      <c r="G44" s="136"/>
    </row>
    <row r="45" spans="1:8" ht="17.25">
      <c r="A45" s="36"/>
      <c r="B45" s="36" t="s">
        <v>13</v>
      </c>
      <c r="C45" s="36"/>
      <c r="D45" s="9"/>
      <c r="E45" s="126" t="s">
        <v>6</v>
      </c>
      <c r="F45" s="126"/>
      <c r="G45" s="126"/>
    </row>
    <row r="46" spans="1:8" ht="17.25">
      <c r="A46" s="36"/>
      <c r="B46" s="36"/>
      <c r="C46" s="36"/>
      <c r="D46" s="9"/>
      <c r="E46" s="62"/>
      <c r="F46" s="62"/>
      <c r="G46" s="62"/>
    </row>
    <row r="47" spans="1:8" ht="57" customHeight="1">
      <c r="A47" s="36"/>
      <c r="B47" s="128" t="s">
        <v>24</v>
      </c>
      <c r="C47" s="128"/>
      <c r="D47" s="36"/>
      <c r="E47" s="136" t="s">
        <v>25</v>
      </c>
      <c r="F47" s="136"/>
      <c r="G47" s="136"/>
    </row>
    <row r="48" spans="1:8" ht="17.25">
      <c r="A48" s="9"/>
      <c r="B48" s="36"/>
      <c r="C48" s="36"/>
      <c r="D48" s="9"/>
      <c r="E48" s="126"/>
      <c r="F48" s="126"/>
      <c r="G48" s="126"/>
    </row>
    <row r="49" spans="1:7" ht="17.25">
      <c r="A49" s="9"/>
      <c r="B49" s="36"/>
      <c r="C49" s="36"/>
      <c r="D49" s="36" t="s">
        <v>26</v>
      </c>
      <c r="E49" s="9"/>
      <c r="F49" s="9"/>
      <c r="G49" s="39"/>
    </row>
    <row r="50" spans="1:7" ht="17.25">
      <c r="A50" s="9"/>
      <c r="B50" s="9"/>
      <c r="C50" s="9"/>
      <c r="D50" s="9"/>
      <c r="E50" s="36"/>
      <c r="F50" s="36"/>
      <c r="G50" s="52"/>
    </row>
    <row r="51" spans="1:7" ht="17.25">
      <c r="A51" s="9"/>
      <c r="B51" s="36"/>
      <c r="C51" s="36"/>
      <c r="D51" s="9"/>
      <c r="E51" s="36"/>
      <c r="F51" s="36"/>
      <c r="G51" s="36"/>
    </row>
    <row r="52" spans="1:7" ht="15">
      <c r="A52" s="1"/>
      <c r="B52" s="1"/>
      <c r="C52" s="1"/>
      <c r="D52" s="1"/>
      <c r="E52" s="1"/>
      <c r="F52" s="1"/>
      <c r="G52" s="1"/>
    </row>
    <row r="53" spans="1:7" ht="15">
      <c r="A53" s="1"/>
      <c r="B53" s="1"/>
      <c r="C53" s="1"/>
      <c r="D53" s="1"/>
      <c r="E53" s="3"/>
      <c r="F53" s="3"/>
      <c r="G53" s="1"/>
    </row>
    <row r="54" spans="1:7" ht="15">
      <c r="A54" s="6"/>
      <c r="B54" s="6"/>
      <c r="C54" s="6"/>
      <c r="D54" s="6"/>
      <c r="E54" s="6"/>
      <c r="F54" s="6"/>
      <c r="G54" s="6"/>
    </row>
    <row r="55" spans="1:7" ht="15">
      <c r="A55" s="6"/>
      <c r="B55" s="6"/>
      <c r="C55" s="6"/>
      <c r="D55" s="6"/>
      <c r="E55" s="6"/>
      <c r="F55" s="6"/>
      <c r="G55" s="6"/>
    </row>
  </sheetData>
  <mergeCells count="15">
    <mergeCell ref="B17:G17"/>
    <mergeCell ref="B13:E13"/>
    <mergeCell ref="E42:G42"/>
    <mergeCell ref="E44:G44"/>
    <mergeCell ref="D2:G8"/>
    <mergeCell ref="B21:E21"/>
    <mergeCell ref="B15:F15"/>
    <mergeCell ref="E45:G45"/>
    <mergeCell ref="E48:G48"/>
    <mergeCell ref="A24:A25"/>
    <mergeCell ref="B24:B25"/>
    <mergeCell ref="D24:D25"/>
    <mergeCell ref="E47:G47"/>
    <mergeCell ref="B42:C42"/>
    <mergeCell ref="B47:C47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1" max="4" man="1"/>
    <brk id="53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H53"/>
  <sheetViews>
    <sheetView workbookViewId="0">
      <selection activeCell="G14" sqref="G14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6" width="17.7109375" customWidth="1"/>
    <col min="7" max="7" width="20.140625" customWidth="1"/>
    <col min="8" max="8" width="34.28515625" bestFit="1" customWidth="1"/>
  </cols>
  <sheetData>
    <row r="2" spans="1:8">
      <c r="D2" s="127" t="s">
        <v>94</v>
      </c>
      <c r="E2" s="127"/>
      <c r="F2" s="127"/>
      <c r="G2" s="127"/>
    </row>
    <row r="3" spans="1:8">
      <c r="D3" s="127"/>
      <c r="E3" s="127"/>
      <c r="F3" s="127"/>
      <c r="G3" s="127"/>
    </row>
    <row r="4" spans="1:8">
      <c r="D4" s="127"/>
      <c r="E4" s="127"/>
      <c r="F4" s="127"/>
      <c r="G4" s="127"/>
    </row>
    <row r="5" spans="1:8">
      <c r="D5" s="127"/>
      <c r="E5" s="127"/>
      <c r="F5" s="127"/>
      <c r="G5" s="127"/>
    </row>
    <row r="6" spans="1:8">
      <c r="D6" s="127"/>
      <c r="E6" s="127"/>
      <c r="F6" s="127"/>
      <c r="G6" s="127"/>
    </row>
    <row r="7" spans="1:8">
      <c r="D7" s="127"/>
      <c r="E7" s="127"/>
      <c r="F7" s="127"/>
      <c r="G7" s="127"/>
    </row>
    <row r="8" spans="1:8">
      <c r="D8" s="127"/>
      <c r="E8" s="127"/>
      <c r="F8" s="127"/>
      <c r="G8" s="127"/>
    </row>
    <row r="11" spans="1:8" ht="17.25">
      <c r="A11" s="9"/>
      <c r="B11" s="8"/>
      <c r="C11" s="8"/>
      <c r="D11" s="8"/>
      <c r="E11" s="55"/>
      <c r="F11" s="55"/>
      <c r="G11" s="55"/>
      <c r="H11" s="55"/>
    </row>
    <row r="12" spans="1:8" ht="17.25">
      <c r="A12" s="9"/>
      <c r="B12" s="8"/>
      <c r="C12" s="8"/>
      <c r="D12" s="8"/>
      <c r="E12" s="8"/>
      <c r="F12" s="8"/>
      <c r="G12" s="8"/>
    </row>
    <row r="13" spans="1:8" ht="19.5" customHeight="1">
      <c r="A13" s="8"/>
      <c r="B13" s="135" t="s">
        <v>9</v>
      </c>
      <c r="C13" s="135"/>
      <c r="D13" s="135"/>
      <c r="E13" s="135"/>
      <c r="F13" s="10"/>
      <c r="G13" s="8"/>
    </row>
    <row r="14" spans="1:8" ht="17.25">
      <c r="A14" s="10"/>
      <c r="B14" s="8"/>
      <c r="C14" s="8"/>
      <c r="D14" s="8"/>
      <c r="E14" s="8"/>
      <c r="F14" s="8"/>
      <c r="G14" s="8"/>
    </row>
    <row r="15" spans="1:8" ht="16.5" customHeight="1">
      <c r="A15" s="8"/>
      <c r="B15" s="136" t="s">
        <v>43</v>
      </c>
      <c r="C15" s="136"/>
      <c r="D15" s="136"/>
      <c r="E15" s="136"/>
      <c r="F15" s="136"/>
      <c r="G15" s="56"/>
    </row>
    <row r="16" spans="1:8" ht="17.25">
      <c r="A16" s="10"/>
      <c r="B16" s="8"/>
      <c r="C16" s="8"/>
      <c r="D16" s="8"/>
      <c r="E16" s="8"/>
      <c r="F16" s="8"/>
      <c r="G16" s="8"/>
    </row>
    <row r="17" spans="1:7" ht="17.25">
      <c r="A17" s="10"/>
      <c r="B17" s="138" t="s">
        <v>54</v>
      </c>
      <c r="C17" s="138"/>
      <c r="D17" s="138"/>
      <c r="E17" s="138"/>
      <c r="F17" s="138"/>
      <c r="G17" s="138"/>
    </row>
    <row r="18" spans="1:7" ht="19.5">
      <c r="A18" s="8"/>
      <c r="B18" s="8"/>
      <c r="C18" s="8"/>
      <c r="D18" s="40"/>
      <c r="E18" s="40"/>
      <c r="F18" s="40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30" t="s">
        <v>37</v>
      </c>
      <c r="C21" s="130"/>
      <c r="D21" s="130"/>
      <c r="E21" s="130"/>
      <c r="F21" s="94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s="5" customFormat="1" ht="35.25" customHeight="1">
      <c r="A24" s="131" t="s">
        <v>10</v>
      </c>
      <c r="B24" s="131" t="s">
        <v>11</v>
      </c>
      <c r="C24" s="72" t="s">
        <v>59</v>
      </c>
      <c r="D24" s="133" t="s">
        <v>56</v>
      </c>
      <c r="E24" s="14" t="s">
        <v>44</v>
      </c>
      <c r="F24" s="72" t="s">
        <v>66</v>
      </c>
      <c r="G24" s="13" t="s">
        <v>12</v>
      </c>
    </row>
    <row r="25" spans="1:7" s="5" customFormat="1" ht="20.25" customHeight="1" thickBot="1">
      <c r="A25" s="132"/>
      <c r="B25" s="132"/>
      <c r="C25" s="15" t="s">
        <v>57</v>
      </c>
      <c r="D25" s="134"/>
      <c r="E25" s="15" t="s">
        <v>57</v>
      </c>
      <c r="F25" s="15" t="s">
        <v>57</v>
      </c>
      <c r="G25" s="15" t="s">
        <v>57</v>
      </c>
    </row>
    <row r="26" spans="1:7" s="5" customFormat="1" ht="16.5">
      <c r="A26" s="41">
        <v>1</v>
      </c>
      <c r="B26" s="17" t="s">
        <v>13</v>
      </c>
      <c r="C26" s="19">
        <v>110000</v>
      </c>
      <c r="D26" s="18">
        <v>1</v>
      </c>
      <c r="E26" s="19">
        <f>SUM(C26*D26)</f>
        <v>110000</v>
      </c>
      <c r="F26" s="19">
        <f>SUM(E26*10%)</f>
        <v>11000</v>
      </c>
      <c r="G26" s="20">
        <f>SUM(E26*5)+(E26+F26)*7</f>
        <v>1397000</v>
      </c>
    </row>
    <row r="27" spans="1:7" s="5" customFormat="1" ht="16.5">
      <c r="A27" s="42">
        <v>2</v>
      </c>
      <c r="B27" s="22" t="s">
        <v>14</v>
      </c>
      <c r="C27" s="24">
        <v>100000</v>
      </c>
      <c r="D27" s="23">
        <v>1</v>
      </c>
      <c r="E27" s="19">
        <f t="shared" ref="E27:E34" si="0">SUM(C27*D27)</f>
        <v>100000</v>
      </c>
      <c r="F27" s="19">
        <f t="shared" ref="F27:F34" si="1">SUM(E27*10%)</f>
        <v>10000</v>
      </c>
      <c r="G27" s="20">
        <f t="shared" ref="G27:G34" si="2">SUM(E27*5)+(E27+F27)*7</f>
        <v>1270000</v>
      </c>
    </row>
    <row r="28" spans="1:7" s="5" customFormat="1" ht="16.5">
      <c r="A28" s="41">
        <v>3</v>
      </c>
      <c r="B28" s="22" t="s">
        <v>0</v>
      </c>
      <c r="C28" s="24">
        <v>95000</v>
      </c>
      <c r="D28" s="23">
        <v>1</v>
      </c>
      <c r="E28" s="19">
        <f t="shared" si="0"/>
        <v>95000</v>
      </c>
      <c r="F28" s="19">
        <f t="shared" si="1"/>
        <v>9500</v>
      </c>
      <c r="G28" s="20">
        <f t="shared" si="2"/>
        <v>1206500</v>
      </c>
    </row>
    <row r="29" spans="1:7" s="5" customFormat="1" ht="16.5">
      <c r="A29" s="42">
        <v>4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s="5" customFormat="1" ht="16.5">
      <c r="A30" s="41">
        <v>5</v>
      </c>
      <c r="B30" s="22" t="s">
        <v>16</v>
      </c>
      <c r="C30" s="24">
        <v>95000</v>
      </c>
      <c r="D30" s="23">
        <v>10.5</v>
      </c>
      <c r="E30" s="19">
        <f t="shared" si="0"/>
        <v>997500</v>
      </c>
      <c r="F30" s="19">
        <f t="shared" si="1"/>
        <v>99750</v>
      </c>
      <c r="G30" s="20">
        <f t="shared" si="2"/>
        <v>12668250</v>
      </c>
    </row>
    <row r="31" spans="1:7" s="5" customFormat="1" ht="16.5">
      <c r="A31" s="42">
        <v>6</v>
      </c>
      <c r="B31" s="22" t="s">
        <v>1</v>
      </c>
      <c r="C31" s="24">
        <v>95000</v>
      </c>
      <c r="D31" s="23">
        <v>1</v>
      </c>
      <c r="E31" s="19">
        <f t="shared" si="0"/>
        <v>95000</v>
      </c>
      <c r="F31" s="19">
        <f t="shared" si="1"/>
        <v>9500</v>
      </c>
      <c r="G31" s="20">
        <f t="shared" si="2"/>
        <v>1206500</v>
      </c>
    </row>
    <row r="32" spans="1:7" s="5" customFormat="1" ht="16.5">
      <c r="A32" s="41">
        <v>7</v>
      </c>
      <c r="B32" s="22" t="s">
        <v>18</v>
      </c>
      <c r="C32" s="24">
        <v>93300</v>
      </c>
      <c r="D32" s="23">
        <v>2</v>
      </c>
      <c r="E32" s="19">
        <f t="shared" si="0"/>
        <v>186600</v>
      </c>
      <c r="F32" s="19">
        <f t="shared" si="1"/>
        <v>18660</v>
      </c>
      <c r="G32" s="20">
        <f t="shared" si="2"/>
        <v>2369820</v>
      </c>
    </row>
    <row r="33" spans="1:8" s="5" customFormat="1" ht="16.5">
      <c r="A33" s="42">
        <v>8</v>
      </c>
      <c r="B33" s="22" t="s">
        <v>28</v>
      </c>
      <c r="C33" s="24">
        <v>93300</v>
      </c>
      <c r="D33" s="23">
        <v>1</v>
      </c>
      <c r="E33" s="19">
        <f t="shared" si="0"/>
        <v>93300</v>
      </c>
      <c r="F33" s="19">
        <f t="shared" si="1"/>
        <v>9330</v>
      </c>
      <c r="G33" s="20">
        <f t="shared" si="2"/>
        <v>1184910</v>
      </c>
    </row>
    <row r="34" spans="1:8" s="5" customFormat="1" ht="16.5">
      <c r="A34" s="41">
        <v>9</v>
      </c>
      <c r="B34" s="22" t="s">
        <v>17</v>
      </c>
      <c r="C34" s="24">
        <v>93300</v>
      </c>
      <c r="D34" s="23">
        <v>2</v>
      </c>
      <c r="E34" s="19">
        <f t="shared" si="0"/>
        <v>186600</v>
      </c>
      <c r="F34" s="19">
        <f t="shared" si="1"/>
        <v>18660</v>
      </c>
      <c r="G34" s="20">
        <f t="shared" si="2"/>
        <v>2369820</v>
      </c>
    </row>
    <row r="35" spans="1:8" s="6" customFormat="1" ht="17.25" customHeight="1">
      <c r="A35" s="43"/>
      <c r="B35" s="26" t="s">
        <v>19</v>
      </c>
      <c r="C35" s="26"/>
      <c r="D35" s="44">
        <f>SUM(D24:D34)</f>
        <v>20.5</v>
      </c>
      <c r="E35" s="28">
        <f>SUM(E24:E34)</f>
        <v>1959000</v>
      </c>
      <c r="F35" s="28">
        <f>SUM(F26:F34)</f>
        <v>195900</v>
      </c>
      <c r="G35" s="28">
        <f>SUM(G26:G34)</f>
        <v>24879300</v>
      </c>
    </row>
    <row r="36" spans="1:8" s="6" customFormat="1" ht="15.75" customHeight="1" thickBot="1">
      <c r="A36" s="74"/>
      <c r="B36" s="29" t="s">
        <v>20</v>
      </c>
      <c r="C36" s="29"/>
      <c r="D36" s="75"/>
      <c r="E36" s="30">
        <v>60000</v>
      </c>
      <c r="F36" s="30"/>
      <c r="G36" s="98">
        <f>(50000*12)+(10000*8)</f>
        <v>680000</v>
      </c>
    </row>
    <row r="37" spans="1:8" s="6" customFormat="1" ht="15.75" customHeight="1" thickBot="1">
      <c r="A37" s="31"/>
      <c r="B37" s="32" t="s">
        <v>21</v>
      </c>
      <c r="C37" s="73"/>
      <c r="D37" s="76">
        <f>SUM(D35)</f>
        <v>20.5</v>
      </c>
      <c r="E37" s="34">
        <f>SUM(E35:E36)</f>
        <v>2019000</v>
      </c>
      <c r="F37" s="34">
        <f>SUM(F35:F36)</f>
        <v>195900</v>
      </c>
      <c r="G37" s="34">
        <f>SUM(G35:G36)</f>
        <v>25559300</v>
      </c>
    </row>
    <row r="38" spans="1:8" ht="17.25">
      <c r="A38" s="36"/>
      <c r="B38" s="8"/>
      <c r="C38" s="8"/>
      <c r="D38" s="36"/>
      <c r="E38" s="8"/>
      <c r="F38" s="8"/>
      <c r="G38" s="8"/>
    </row>
    <row r="39" spans="1:8" ht="17.25">
      <c r="A39" s="36"/>
      <c r="B39" s="8"/>
      <c r="C39" s="8"/>
      <c r="D39" s="36"/>
      <c r="E39" s="8"/>
      <c r="F39" s="8"/>
      <c r="G39" s="8"/>
    </row>
    <row r="40" spans="1:8" ht="17.25">
      <c r="A40" s="36"/>
      <c r="B40" s="8"/>
      <c r="C40" s="8"/>
      <c r="D40" s="36"/>
      <c r="E40" s="8"/>
      <c r="F40" s="8"/>
      <c r="G40" s="8"/>
    </row>
    <row r="41" spans="1:8" ht="43.5" customHeight="1">
      <c r="A41" s="36"/>
      <c r="B41" s="128" t="s">
        <v>22</v>
      </c>
      <c r="C41" s="128"/>
      <c r="D41" s="38"/>
      <c r="E41" s="136" t="s">
        <v>23</v>
      </c>
      <c r="F41" s="136"/>
      <c r="G41" s="136"/>
      <c r="H41" s="2"/>
    </row>
    <row r="42" spans="1:8" ht="17.25">
      <c r="A42" s="36"/>
      <c r="B42" s="9"/>
      <c r="C42" s="9"/>
      <c r="D42" s="36"/>
      <c r="E42" s="9"/>
      <c r="F42" s="9"/>
      <c r="G42" s="9"/>
    </row>
    <row r="43" spans="1:8" ht="17.25">
      <c r="A43" s="36"/>
      <c r="B43" s="9"/>
      <c r="C43" s="9"/>
      <c r="D43" s="36"/>
      <c r="E43" s="136"/>
      <c r="F43" s="136"/>
      <c r="G43" s="136"/>
    </row>
    <row r="44" spans="1:8" ht="17.25">
      <c r="A44" s="36"/>
      <c r="B44" s="36" t="s">
        <v>13</v>
      </c>
      <c r="C44" s="36"/>
      <c r="D44" s="9"/>
      <c r="E44" s="126" t="s">
        <v>7</v>
      </c>
      <c r="F44" s="126"/>
      <c r="G44" s="126"/>
    </row>
    <row r="45" spans="1:8" ht="17.25">
      <c r="A45" s="36"/>
      <c r="B45" s="36"/>
      <c r="C45" s="36"/>
      <c r="D45" s="9"/>
      <c r="E45" s="62"/>
      <c r="F45" s="62"/>
      <c r="G45" s="62"/>
    </row>
    <row r="46" spans="1:8" ht="58.5" customHeight="1">
      <c r="A46" s="36"/>
      <c r="B46" s="128" t="s">
        <v>24</v>
      </c>
      <c r="C46" s="128"/>
      <c r="D46" s="36"/>
      <c r="E46" s="136" t="s">
        <v>25</v>
      </c>
      <c r="F46" s="136"/>
      <c r="G46" s="136"/>
    </row>
    <row r="47" spans="1:8" ht="17.25">
      <c r="A47" s="9"/>
      <c r="B47" s="36"/>
      <c r="C47" s="36"/>
      <c r="D47" s="9"/>
      <c r="E47" s="126"/>
      <c r="F47" s="126"/>
      <c r="G47" s="126"/>
    </row>
    <row r="48" spans="1:8" ht="17.25">
      <c r="A48" s="9"/>
      <c r="B48" s="36"/>
      <c r="C48" s="36"/>
      <c r="D48" s="36" t="s">
        <v>26</v>
      </c>
      <c r="E48" s="9"/>
      <c r="F48" s="9"/>
      <c r="G48" s="39"/>
    </row>
    <row r="49" spans="1:7" ht="17.25">
      <c r="A49" s="9"/>
      <c r="B49" s="9"/>
      <c r="C49" s="9"/>
      <c r="D49" s="9"/>
      <c r="E49" s="36"/>
      <c r="F49" s="36"/>
      <c r="G49" s="52"/>
    </row>
    <row r="50" spans="1:7" ht="17.25">
      <c r="A50" s="9"/>
      <c r="B50" s="36"/>
      <c r="C50" s="36"/>
      <c r="D50" s="9"/>
      <c r="E50" s="9"/>
      <c r="F50" s="9"/>
      <c r="G50" s="36"/>
    </row>
    <row r="51" spans="1:7" ht="15">
      <c r="A51" s="1"/>
      <c r="B51" s="1"/>
      <c r="C51" s="1"/>
      <c r="D51" s="1"/>
      <c r="E51" s="3"/>
      <c r="F51" s="3"/>
      <c r="G51" s="1"/>
    </row>
    <row r="52" spans="1:7" ht="15">
      <c r="A52" s="6"/>
      <c r="B52" s="6"/>
      <c r="C52" s="6"/>
      <c r="D52" s="6"/>
      <c r="E52" s="6"/>
      <c r="F52" s="6"/>
      <c r="G52" s="6"/>
    </row>
    <row r="53" spans="1:7" ht="15">
      <c r="A53" s="6"/>
      <c r="B53" s="6"/>
      <c r="C53" s="6"/>
      <c r="D53" s="6"/>
      <c r="E53" s="6"/>
      <c r="F53" s="6"/>
      <c r="G53" s="6"/>
    </row>
  </sheetData>
  <mergeCells count="15">
    <mergeCell ref="A24:A25"/>
    <mergeCell ref="B24:B25"/>
    <mergeCell ref="D24:D25"/>
    <mergeCell ref="B13:E13"/>
    <mergeCell ref="E43:G43"/>
    <mergeCell ref="B15:F15"/>
    <mergeCell ref="D2:G8"/>
    <mergeCell ref="E47:G47"/>
    <mergeCell ref="B17:G17"/>
    <mergeCell ref="B21:E21"/>
    <mergeCell ref="E41:G41"/>
    <mergeCell ref="E46:G46"/>
    <mergeCell ref="B41:C41"/>
    <mergeCell ref="B46:C46"/>
    <mergeCell ref="E44:G44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H54"/>
  <sheetViews>
    <sheetView workbookViewId="0">
      <selection activeCell="G16" sqref="G16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6" width="18.7109375" customWidth="1"/>
    <col min="7" max="7" width="19.140625" customWidth="1"/>
    <col min="8" max="8" width="34.28515625" customWidth="1"/>
  </cols>
  <sheetData>
    <row r="2" spans="1:8">
      <c r="D2" s="127" t="s">
        <v>101</v>
      </c>
      <c r="E2" s="127"/>
      <c r="F2" s="127"/>
      <c r="G2" s="127"/>
    </row>
    <row r="3" spans="1:8">
      <c r="D3" s="127"/>
      <c r="E3" s="127"/>
      <c r="F3" s="127"/>
      <c r="G3" s="127"/>
    </row>
    <row r="4" spans="1:8">
      <c r="D4" s="127"/>
      <c r="E4" s="127"/>
      <c r="F4" s="127"/>
      <c r="G4" s="127"/>
    </row>
    <row r="5" spans="1:8">
      <c r="D5" s="127"/>
      <c r="E5" s="127"/>
      <c r="F5" s="127"/>
      <c r="G5" s="127"/>
    </row>
    <row r="6" spans="1:8">
      <c r="D6" s="127"/>
      <c r="E6" s="127"/>
      <c r="F6" s="127"/>
      <c r="G6" s="127"/>
    </row>
    <row r="7" spans="1:8">
      <c r="D7" s="127"/>
      <c r="E7" s="127"/>
      <c r="F7" s="127"/>
      <c r="G7" s="127"/>
    </row>
    <row r="8" spans="1:8">
      <c r="D8" s="127"/>
      <c r="E8" s="127"/>
      <c r="F8" s="127"/>
      <c r="G8" s="127"/>
    </row>
    <row r="11" spans="1:8" ht="17.25">
      <c r="A11" s="9"/>
      <c r="B11" s="8"/>
      <c r="C11" s="8"/>
      <c r="D11" s="8"/>
      <c r="E11" s="55"/>
      <c r="F11" s="55"/>
      <c r="G11" s="55"/>
      <c r="H11" s="65"/>
    </row>
    <row r="12" spans="1:8" ht="17.25">
      <c r="A12" s="9"/>
      <c r="B12" s="8"/>
      <c r="C12" s="8"/>
      <c r="D12" s="8"/>
      <c r="E12" s="55"/>
      <c r="F12" s="55"/>
      <c r="G12" s="55"/>
    </row>
    <row r="13" spans="1:8" ht="17.25">
      <c r="A13" s="9"/>
      <c r="B13" s="8"/>
      <c r="C13" s="8"/>
      <c r="D13" s="8"/>
      <c r="E13" s="8"/>
      <c r="F13" s="8"/>
      <c r="G13" s="8"/>
    </row>
    <row r="14" spans="1:8" ht="18" customHeight="1">
      <c r="A14" s="8"/>
      <c r="B14" s="135" t="s">
        <v>9</v>
      </c>
      <c r="C14" s="135"/>
      <c r="D14" s="135"/>
      <c r="E14" s="135"/>
      <c r="F14" s="10"/>
      <c r="G14" s="8"/>
    </row>
    <row r="15" spans="1:8" ht="17.25">
      <c r="A15" s="10"/>
      <c r="B15" s="8"/>
      <c r="C15" s="8"/>
      <c r="D15" s="8"/>
      <c r="E15" s="8"/>
      <c r="F15" s="8"/>
      <c r="G15" s="8"/>
    </row>
    <row r="16" spans="1:8" ht="16.5" customHeight="1">
      <c r="A16" s="8"/>
      <c r="B16" s="136" t="s">
        <v>43</v>
      </c>
      <c r="C16" s="136"/>
      <c r="D16" s="136"/>
      <c r="E16" s="136"/>
      <c r="F16" s="136"/>
      <c r="G16" s="56"/>
    </row>
    <row r="17" spans="1:7" ht="17.25">
      <c r="A17" s="10"/>
      <c r="B17" s="8"/>
      <c r="C17" s="8"/>
      <c r="D17" s="8"/>
      <c r="E17" s="8"/>
      <c r="F17" s="8"/>
      <c r="G17" s="8"/>
    </row>
    <row r="18" spans="1:7" ht="17.25">
      <c r="A18" s="10"/>
      <c r="B18" s="138" t="s">
        <v>46</v>
      </c>
      <c r="C18" s="138"/>
      <c r="D18" s="138"/>
      <c r="E18" s="138"/>
      <c r="F18" s="138"/>
      <c r="G18" s="53"/>
    </row>
    <row r="19" spans="1:7" ht="19.5">
      <c r="A19" s="8"/>
      <c r="B19" s="8"/>
      <c r="C19" s="8"/>
      <c r="D19" s="40"/>
      <c r="E19" s="40"/>
      <c r="F19" s="40"/>
      <c r="G19" s="8"/>
    </row>
    <row r="20" spans="1:7" ht="17.25">
      <c r="A20" s="10"/>
      <c r="B20" s="8"/>
      <c r="C20" s="8"/>
      <c r="D20" s="8"/>
      <c r="E20" s="8"/>
      <c r="F20" s="8"/>
      <c r="G20" s="8"/>
    </row>
    <row r="21" spans="1:7" ht="14.25" customHeight="1">
      <c r="A21" s="11"/>
      <c r="B21" s="8"/>
      <c r="C21" s="8"/>
      <c r="D21" s="8"/>
      <c r="E21" s="8"/>
      <c r="F21" s="8"/>
      <c r="G21" s="8"/>
    </row>
    <row r="22" spans="1:7" ht="14.25" customHeight="1">
      <c r="A22" s="8"/>
      <c r="B22" s="130" t="s">
        <v>63</v>
      </c>
      <c r="C22" s="130"/>
      <c r="D22" s="130"/>
      <c r="E22" s="130"/>
      <c r="F22" s="94"/>
      <c r="G22" s="8"/>
    </row>
    <row r="23" spans="1:7" ht="14.25" customHeight="1">
      <c r="A23" s="12"/>
      <c r="B23" s="8"/>
      <c r="C23" s="8"/>
      <c r="D23" s="8"/>
      <c r="E23" s="8"/>
      <c r="F23" s="8"/>
      <c r="G23" s="8"/>
    </row>
    <row r="24" spans="1:7" ht="18" thickBot="1">
      <c r="A24" s="10"/>
      <c r="B24" s="8"/>
      <c r="C24" s="8"/>
      <c r="D24" s="8"/>
      <c r="E24" s="8"/>
      <c r="F24" s="8"/>
      <c r="G24" s="8"/>
    </row>
    <row r="25" spans="1:7" ht="33.75" customHeight="1">
      <c r="A25" s="131" t="s">
        <v>10</v>
      </c>
      <c r="B25" s="131" t="s">
        <v>11</v>
      </c>
      <c r="C25" s="72" t="s">
        <v>59</v>
      </c>
      <c r="D25" s="133" t="s">
        <v>56</v>
      </c>
      <c r="E25" s="14" t="s">
        <v>44</v>
      </c>
      <c r="F25" s="72" t="s">
        <v>66</v>
      </c>
      <c r="G25" s="13" t="s">
        <v>12</v>
      </c>
    </row>
    <row r="26" spans="1:7" ht="21.75" customHeight="1" thickBot="1">
      <c r="A26" s="132"/>
      <c r="B26" s="132"/>
      <c r="C26" s="15" t="s">
        <v>57</v>
      </c>
      <c r="D26" s="134"/>
      <c r="E26" s="15" t="s">
        <v>57</v>
      </c>
      <c r="F26" s="15" t="s">
        <v>57</v>
      </c>
      <c r="G26" s="15" t="s">
        <v>57</v>
      </c>
    </row>
    <row r="27" spans="1:7" ht="16.5">
      <c r="A27" s="41">
        <v>1</v>
      </c>
      <c r="B27" s="17" t="s">
        <v>13</v>
      </c>
      <c r="C27" s="19">
        <v>110000</v>
      </c>
      <c r="D27" s="18">
        <v>1</v>
      </c>
      <c r="E27" s="19">
        <f>SUM(C27*D27)</f>
        <v>110000</v>
      </c>
      <c r="F27" s="19">
        <f>SUM(E27*10%)</f>
        <v>11000</v>
      </c>
      <c r="G27" s="20">
        <f>SUM(E27*5)+(E27+F27)*7</f>
        <v>1397000</v>
      </c>
    </row>
    <row r="28" spans="1:7" s="4" customFormat="1" ht="16.5">
      <c r="A28" s="42">
        <v>2</v>
      </c>
      <c r="B28" s="22" t="s">
        <v>14</v>
      </c>
      <c r="C28" s="24">
        <v>100000</v>
      </c>
      <c r="D28" s="23">
        <v>1</v>
      </c>
      <c r="E28" s="19">
        <f t="shared" ref="E28:E34" si="0">SUM(C28*D28)</f>
        <v>100000</v>
      </c>
      <c r="F28" s="19">
        <f t="shared" ref="F28:F34" si="1">SUM(E28*10%)</f>
        <v>10000</v>
      </c>
      <c r="G28" s="20">
        <f t="shared" ref="G28:G34" si="2">SUM(E28*5)+(E28+F28)*7</f>
        <v>1270000</v>
      </c>
    </row>
    <row r="29" spans="1:7" ht="16.5">
      <c r="A29" s="41">
        <v>3</v>
      </c>
      <c r="B29" s="22" t="s">
        <v>15</v>
      </c>
      <c r="C29" s="24">
        <v>95000</v>
      </c>
      <c r="D29" s="23">
        <v>1</v>
      </c>
      <c r="E29" s="19">
        <f t="shared" si="0"/>
        <v>95000</v>
      </c>
      <c r="F29" s="19">
        <f t="shared" si="1"/>
        <v>9500</v>
      </c>
      <c r="G29" s="20">
        <f t="shared" si="2"/>
        <v>1206500</v>
      </c>
    </row>
    <row r="30" spans="1:7" ht="16.5">
      <c r="A30" s="42">
        <v>4</v>
      </c>
      <c r="B30" s="22" t="s">
        <v>0</v>
      </c>
      <c r="C30" s="24">
        <v>95000</v>
      </c>
      <c r="D30" s="23">
        <v>1</v>
      </c>
      <c r="E30" s="19">
        <f t="shared" si="0"/>
        <v>95000</v>
      </c>
      <c r="F30" s="19">
        <f t="shared" si="1"/>
        <v>9500</v>
      </c>
      <c r="G30" s="20">
        <f t="shared" si="2"/>
        <v>1206500</v>
      </c>
    </row>
    <row r="31" spans="1:7" ht="16.5">
      <c r="A31" s="41">
        <v>5</v>
      </c>
      <c r="B31" s="22" t="s">
        <v>16</v>
      </c>
      <c r="C31" s="24">
        <v>95000</v>
      </c>
      <c r="D31" s="23">
        <v>21.5</v>
      </c>
      <c r="E31" s="19">
        <f t="shared" si="0"/>
        <v>2042500</v>
      </c>
      <c r="F31" s="19">
        <f t="shared" si="1"/>
        <v>204250</v>
      </c>
      <c r="G31" s="20">
        <f t="shared" si="2"/>
        <v>25939750</v>
      </c>
    </row>
    <row r="32" spans="1:7" ht="16.5">
      <c r="A32" s="42">
        <v>6</v>
      </c>
      <c r="B32" s="22" t="s">
        <v>1</v>
      </c>
      <c r="C32" s="24">
        <v>95000</v>
      </c>
      <c r="D32" s="23">
        <v>1</v>
      </c>
      <c r="E32" s="19">
        <f t="shared" si="0"/>
        <v>95000</v>
      </c>
      <c r="F32" s="19">
        <f t="shared" si="1"/>
        <v>9500</v>
      </c>
      <c r="G32" s="20">
        <f t="shared" si="2"/>
        <v>1206500</v>
      </c>
    </row>
    <row r="33" spans="1:8" ht="16.5">
      <c r="A33" s="41">
        <v>7</v>
      </c>
      <c r="B33" s="22" t="s">
        <v>18</v>
      </c>
      <c r="C33" s="24">
        <v>93300</v>
      </c>
      <c r="D33" s="23">
        <v>2</v>
      </c>
      <c r="E33" s="19">
        <f t="shared" si="0"/>
        <v>186600</v>
      </c>
      <c r="F33" s="19">
        <f t="shared" si="1"/>
        <v>18660</v>
      </c>
      <c r="G33" s="20">
        <f t="shared" si="2"/>
        <v>2369820</v>
      </c>
    </row>
    <row r="34" spans="1:8" ht="16.5">
      <c r="A34" s="42">
        <v>8</v>
      </c>
      <c r="B34" s="22" t="s">
        <v>17</v>
      </c>
      <c r="C34" s="24">
        <v>93300</v>
      </c>
      <c r="D34" s="23">
        <v>2</v>
      </c>
      <c r="E34" s="19">
        <f t="shared" si="0"/>
        <v>186600</v>
      </c>
      <c r="F34" s="19">
        <f t="shared" si="1"/>
        <v>18660</v>
      </c>
      <c r="G34" s="20">
        <f t="shared" si="2"/>
        <v>2369820</v>
      </c>
    </row>
    <row r="35" spans="1:8" ht="18.75" customHeight="1">
      <c r="A35" s="43"/>
      <c r="B35" s="26" t="s">
        <v>19</v>
      </c>
      <c r="C35" s="24"/>
      <c r="D35" s="27">
        <f>SUM(D27:D34)</f>
        <v>30.5</v>
      </c>
      <c r="E35" s="28">
        <f>SUM(E27:E34)</f>
        <v>2910700</v>
      </c>
      <c r="F35" s="28">
        <f>SUM(F27:F34)</f>
        <v>291070</v>
      </c>
      <c r="G35" s="28">
        <f>SUM(G27:G34)</f>
        <v>36965890</v>
      </c>
    </row>
    <row r="36" spans="1:8" ht="18" thickBot="1">
      <c r="A36" s="74"/>
      <c r="B36" s="29" t="s">
        <v>20</v>
      </c>
      <c r="C36" s="29"/>
      <c r="D36" s="29"/>
      <c r="E36" s="30">
        <v>54400</v>
      </c>
      <c r="F36" s="30"/>
      <c r="G36" s="98">
        <f>(49400*12)+(5000*8)</f>
        <v>632800</v>
      </c>
    </row>
    <row r="37" spans="1:8" ht="18" thickBot="1">
      <c r="A37" s="31"/>
      <c r="B37" s="32" t="s">
        <v>21</v>
      </c>
      <c r="C37" s="32"/>
      <c r="D37" s="69">
        <f>SUM(D35)</f>
        <v>30.5</v>
      </c>
      <c r="E37" s="70">
        <f>SUM(E35:E36)</f>
        <v>2965100</v>
      </c>
      <c r="F37" s="70">
        <f>SUM(F35:F36)</f>
        <v>291070</v>
      </c>
      <c r="G37" s="70">
        <f>SUM(G35:G36)</f>
        <v>37598690</v>
      </c>
    </row>
    <row r="38" spans="1:8" ht="17.25">
      <c r="A38" s="39"/>
      <c r="B38" s="39"/>
      <c r="C38" s="39"/>
      <c r="D38" s="58"/>
      <c r="E38" s="58"/>
      <c r="F38" s="58"/>
      <c r="G38" s="39"/>
    </row>
    <row r="39" spans="1:8" ht="17.25">
      <c r="A39" s="39"/>
      <c r="B39" s="39"/>
      <c r="C39" s="39"/>
      <c r="D39" s="58"/>
      <c r="E39" s="58"/>
      <c r="F39" s="58"/>
      <c r="G39" s="39"/>
    </row>
    <row r="40" spans="1:8" ht="17.25">
      <c r="A40" s="36"/>
      <c r="B40" s="8"/>
      <c r="C40" s="8"/>
      <c r="D40" s="8"/>
      <c r="E40" s="8"/>
      <c r="F40" s="8"/>
      <c r="G40" s="8"/>
    </row>
    <row r="41" spans="1:8" ht="47.25" customHeight="1">
      <c r="A41" s="36"/>
      <c r="B41" s="128" t="s">
        <v>22</v>
      </c>
      <c r="C41" s="128"/>
      <c r="D41" s="38"/>
      <c r="E41" s="136" t="s">
        <v>23</v>
      </c>
      <c r="F41" s="136"/>
      <c r="G41" s="136"/>
    </row>
    <row r="42" spans="1:8" ht="17.25">
      <c r="A42" s="36"/>
      <c r="B42" s="9"/>
      <c r="C42" s="9"/>
      <c r="D42" s="36"/>
      <c r="E42" s="9"/>
      <c r="F42" s="9"/>
      <c r="G42" s="9"/>
    </row>
    <row r="43" spans="1:8" ht="17.25">
      <c r="A43" s="36"/>
      <c r="B43" s="9"/>
      <c r="C43" s="9"/>
      <c r="D43" s="36"/>
      <c r="E43" s="136"/>
      <c r="F43" s="136"/>
      <c r="G43" s="136"/>
    </row>
    <row r="44" spans="1:8" ht="17.25">
      <c r="A44" s="36"/>
      <c r="B44" s="36" t="s">
        <v>13</v>
      </c>
      <c r="C44" s="36"/>
      <c r="D44" s="9"/>
      <c r="E44" s="126" t="s">
        <v>8</v>
      </c>
      <c r="F44" s="126"/>
      <c r="G44" s="126"/>
      <c r="H44" s="2"/>
    </row>
    <row r="45" spans="1:8" ht="17.25">
      <c r="A45" s="36"/>
      <c r="B45" s="36"/>
      <c r="C45" s="36"/>
      <c r="D45" s="9"/>
      <c r="E45" s="62"/>
      <c r="F45" s="62"/>
      <c r="G45" s="62"/>
      <c r="H45" s="2"/>
    </row>
    <row r="46" spans="1:8" ht="63.75" customHeight="1">
      <c r="A46" s="36"/>
      <c r="B46" s="128" t="s">
        <v>24</v>
      </c>
      <c r="C46" s="128"/>
      <c r="D46" s="36"/>
      <c r="E46" s="136" t="s">
        <v>25</v>
      </c>
      <c r="F46" s="136"/>
      <c r="G46" s="136"/>
    </row>
    <row r="47" spans="1:8" ht="17.25">
      <c r="A47" s="9"/>
      <c r="B47" s="36"/>
      <c r="C47" s="36"/>
      <c r="D47" s="9"/>
      <c r="E47" s="126"/>
      <c r="F47" s="126"/>
      <c r="G47" s="126"/>
    </row>
    <row r="48" spans="1:8" ht="17.25">
      <c r="A48" s="9"/>
      <c r="B48" s="36"/>
      <c r="C48" s="36"/>
      <c r="D48" s="36" t="s">
        <v>26</v>
      </c>
      <c r="E48" s="39"/>
      <c r="F48" s="39"/>
      <c r="G48" s="39"/>
    </row>
    <row r="49" spans="1:7" ht="17.25">
      <c r="A49" s="9"/>
      <c r="B49" s="9"/>
      <c r="C49" s="9"/>
      <c r="D49" s="9"/>
      <c r="E49" s="36"/>
      <c r="F49" s="36"/>
      <c r="G49" s="52"/>
    </row>
    <row r="50" spans="1:7" ht="17.25">
      <c r="A50" s="9"/>
      <c r="B50" s="9"/>
      <c r="C50" s="9"/>
      <c r="D50" s="9"/>
      <c r="E50" s="9"/>
      <c r="F50" s="9"/>
      <c r="G50" s="9"/>
    </row>
    <row r="51" spans="1:7" ht="17.25">
      <c r="A51" s="9"/>
      <c r="B51" s="9"/>
      <c r="C51" s="9"/>
      <c r="D51" s="9"/>
      <c r="E51" s="36"/>
      <c r="F51" s="36"/>
      <c r="G51" s="9"/>
    </row>
    <row r="52" spans="1:7" ht="15">
      <c r="A52" s="1"/>
      <c r="B52" s="1"/>
      <c r="C52" s="1"/>
      <c r="D52" s="1"/>
      <c r="E52" s="1"/>
      <c r="F52" s="1"/>
      <c r="G52" s="1"/>
    </row>
    <row r="53" spans="1:7" ht="15">
      <c r="A53" s="6"/>
      <c r="B53" s="6"/>
      <c r="C53" s="6"/>
      <c r="D53" s="6"/>
      <c r="E53" s="6"/>
      <c r="F53" s="6"/>
      <c r="G53" s="6"/>
    </row>
    <row r="54" spans="1:7" ht="15">
      <c r="A54" s="6"/>
      <c r="B54" s="6"/>
      <c r="C54" s="6"/>
      <c r="D54" s="6"/>
      <c r="E54" s="6"/>
      <c r="F54" s="6"/>
      <c r="G54" s="6"/>
    </row>
  </sheetData>
  <mergeCells count="15">
    <mergeCell ref="D2:G8"/>
    <mergeCell ref="B46:C46"/>
    <mergeCell ref="B14:E14"/>
    <mergeCell ref="E47:G47"/>
    <mergeCell ref="A25:A26"/>
    <mergeCell ref="B25:B26"/>
    <mergeCell ref="D25:D26"/>
    <mergeCell ref="E46:G46"/>
    <mergeCell ref="B22:E22"/>
    <mergeCell ref="E41:G41"/>
    <mergeCell ref="E43:G43"/>
    <mergeCell ref="E44:G44"/>
    <mergeCell ref="B41:C41"/>
    <mergeCell ref="B16:F16"/>
    <mergeCell ref="B18:F18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Վարդանյան</vt:lpstr>
      <vt:lpstr>Հունա</vt:lpstr>
      <vt:lpstr>Բռնցքամ</vt:lpstr>
      <vt:lpstr>Սամբո</vt:lpstr>
      <vt:lpstr>Շախմատ</vt:lpstr>
      <vt:lpstr>Հրաձիգ</vt:lpstr>
      <vt:lpstr>Սարգսյան</vt:lpstr>
      <vt:lpstr>Համալիր</vt:lpstr>
      <vt:lpstr>Ազատ ոճ</vt:lpstr>
      <vt:lpstr>Աթլիտիկա</vt:lpstr>
      <vt:lpstr>Ջրային</vt:lpstr>
      <vt:lpstr>թենիս</vt:lpstr>
      <vt:lpstr>պարեր</vt:lpstr>
      <vt:lpstr>մարմնամարզ</vt:lpstr>
      <vt:lpstr>պետրոսյան</vt:lpstr>
      <vt:lpstr>'Ազատ ոճ'!Область_печати</vt:lpstr>
      <vt:lpstr>Աթլիտիկա!Область_печати</vt:lpstr>
      <vt:lpstr>Բռնցքամ!Область_печати</vt:lpstr>
      <vt:lpstr>Համալիր!Область_печати</vt:lpstr>
      <vt:lpstr>Հունա!Область_печати</vt:lpstr>
      <vt:lpstr>Հրաձիգ!Область_печати</vt:lpstr>
      <vt:lpstr>Շախմատ!Область_печати</vt:lpstr>
      <vt:lpstr>Սամբո!Область_печати</vt:lpstr>
      <vt:lpstr>Սարգսյան!Область_печати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https:/mul2.gyumricity.am/tasks/12226/oneclick/ec9200daa34700b03ea90f75725d6b150a096d2696036c3a5dbc9150019c5e95.xlsx?token=81c36ed8e213ea69c927d37657946fc4</cp:keywords>
  <cp:lastModifiedBy>Admin</cp:lastModifiedBy>
  <cp:lastPrinted>2022-04-22T08:36:49Z</cp:lastPrinted>
  <dcterms:created xsi:type="dcterms:W3CDTF">2012-01-25T10:44:22Z</dcterms:created>
  <dcterms:modified xsi:type="dcterms:W3CDTF">2022-04-27T11:47:49Z</dcterms:modified>
</cp:coreProperties>
</file>